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 activeTab="1"/>
  </bookViews>
  <sheets>
    <sheet name="APP-GPPB" sheetId="1" r:id="rId1"/>
    <sheet name="NON CSE" sheetId="2" r:id="rId2"/>
    <sheet name="Sheet3" sheetId="3" r:id="rId3"/>
  </sheets>
  <externalReferences>
    <externalReference r:id="rId4"/>
  </externalReferences>
  <definedNames>
    <definedName name="_xlnm.Print_Area" localSheetId="0">'APP-GPPB'!$A$1:$Q$63</definedName>
    <definedName name="_xlnm.Print_Area" localSheetId="1">'NON CSE'!$A$1:$P$50</definedName>
    <definedName name="_xlnm.Print_Titles" localSheetId="0">'APP-GPPB'!$1:$5</definedName>
    <definedName name="_xlnm.Print_Titles" localSheetId="1">'NON CSE'!$3:$4</definedName>
  </definedNames>
  <calcPr calcId="124519"/>
</workbook>
</file>

<file path=xl/calcChain.xml><?xml version="1.0" encoding="utf-8"?>
<calcChain xmlns="http://schemas.openxmlformats.org/spreadsheetml/2006/main">
  <c r="L42" i="2"/>
  <c r="M43"/>
  <c r="L40"/>
  <c r="L41"/>
  <c r="L39"/>
  <c r="L38"/>
  <c r="L37"/>
  <c r="L36"/>
  <c r="L35"/>
  <c r="L31"/>
  <c r="L30"/>
  <c r="L28"/>
  <c r="L25"/>
  <c r="L24"/>
  <c r="L23"/>
  <c r="L22"/>
  <c r="L32" l="1"/>
  <c r="E49" i="3" l="1"/>
  <c r="L39" i="1"/>
  <c r="E46" i="3"/>
  <c r="G49"/>
  <c r="L40" i="1"/>
  <c r="K46" i="3"/>
  <c r="K44"/>
  <c r="K40"/>
  <c r="L34"/>
  <c r="L38" i="1"/>
  <c r="L37"/>
  <c r="G44" i="3"/>
  <c r="L35"/>
  <c r="L32"/>
  <c r="H31"/>
  <c r="F31"/>
  <c r="L24" i="1"/>
  <c r="M14"/>
  <c r="N43" i="2" l="1"/>
  <c r="L34"/>
  <c r="L33"/>
  <c r="L29"/>
  <c r="L21"/>
  <c r="L20"/>
  <c r="L19"/>
  <c r="L18"/>
  <c r="L17"/>
  <c r="L16"/>
  <c r="L13"/>
  <c r="M12"/>
  <c r="L12" s="1"/>
  <c r="M11"/>
  <c r="L11" s="1"/>
  <c r="M10"/>
  <c r="L10" s="1"/>
  <c r="M9"/>
  <c r="L9" s="1"/>
  <c r="M8"/>
  <c r="L8" s="1"/>
  <c r="M7"/>
  <c r="L7" s="1"/>
  <c r="M6"/>
  <c r="M14" l="1"/>
  <c r="L14" s="1"/>
  <c r="L6"/>
  <c r="L43"/>
  <c r="M41" i="1" l="1"/>
  <c r="M43" s="1"/>
  <c r="N41"/>
  <c r="N43" s="1"/>
  <c r="L35"/>
  <c r="L34"/>
  <c r="L33"/>
  <c r="L32"/>
  <c r="L31"/>
  <c r="L28"/>
  <c r="L27"/>
  <c r="L26"/>
  <c r="L25"/>
  <c r="L23"/>
  <c r="L22"/>
  <c r="L21"/>
  <c r="L20"/>
  <c r="L19"/>
  <c r="L18"/>
  <c r="L17"/>
  <c r="L14"/>
  <c r="L43" s="1"/>
  <c r="L13"/>
  <c r="L12"/>
  <c r="L11"/>
  <c r="L10"/>
  <c r="L9"/>
  <c r="L8"/>
  <c r="L7"/>
  <c r="L6"/>
  <c r="B13" i="3" l="1"/>
</calcChain>
</file>

<file path=xl/sharedStrings.xml><?xml version="1.0" encoding="utf-8"?>
<sst xmlns="http://schemas.openxmlformats.org/spreadsheetml/2006/main" count="657" uniqueCount="106">
  <si>
    <t>Code (PAP)</t>
  </si>
  <si>
    <t>Procurement Program / Project</t>
  </si>
  <si>
    <t>PMO / END USER</t>
  </si>
  <si>
    <t>Mode of Procurement</t>
  </si>
  <si>
    <t>Schedule for Each Procurement Activity</t>
  </si>
  <si>
    <t>Source of Funds</t>
  </si>
  <si>
    <t>Estimated Budget Php</t>
  </si>
  <si>
    <t>Remarks                (brief description of Program/Project)</t>
  </si>
  <si>
    <t>Ads/Post of IB / REI</t>
  </si>
  <si>
    <t>Sub/ Open of bids</t>
  </si>
  <si>
    <t>Notice of Award</t>
  </si>
  <si>
    <t>Contract Signing</t>
  </si>
  <si>
    <t>Total</t>
  </si>
  <si>
    <t>MOOE</t>
  </si>
  <si>
    <t>CO</t>
  </si>
  <si>
    <t>Fund</t>
  </si>
  <si>
    <t>PS   ITEMS</t>
  </si>
  <si>
    <t>01-1-01-101</t>
  </si>
  <si>
    <t>Common Electrical Supplies</t>
  </si>
  <si>
    <t>MGB Regular Operations</t>
  </si>
  <si>
    <t>negotiated procurement (PS)</t>
  </si>
  <si>
    <t>n/a</t>
  </si>
  <si>
    <t>GOP</t>
  </si>
  <si>
    <t>see attached MGB APP-CSE FORMAT  for details</t>
  </si>
  <si>
    <t>Common Office Supplies</t>
  </si>
  <si>
    <t>-do-</t>
  </si>
  <si>
    <t xml:space="preserve">- do -         </t>
  </si>
  <si>
    <t>Common Office Devices</t>
  </si>
  <si>
    <t>Common Janitorial Supplies</t>
  </si>
  <si>
    <t>Common Office Equipment</t>
  </si>
  <si>
    <t>Common Computer Supplies</t>
  </si>
  <si>
    <t>Consumables</t>
  </si>
  <si>
    <t>Handbook on Procurement</t>
  </si>
  <si>
    <t>TOTAL PS ITEMS</t>
  </si>
  <si>
    <t>NON PS ITEMS</t>
  </si>
  <si>
    <t>shopping</t>
  </si>
  <si>
    <t>Office Supplies</t>
  </si>
  <si>
    <t>Photographic or filming or Video equipt</t>
  </si>
  <si>
    <t>Paper Materials and Products</t>
  </si>
  <si>
    <t>Computer Supplies and Consumables</t>
  </si>
  <si>
    <t>Computer Equipment and Accessories</t>
  </si>
  <si>
    <t>Accountable Forms</t>
  </si>
  <si>
    <t>Negotiated Procurement - NPO, LBP, PVB</t>
  </si>
  <si>
    <t>OTHER CATEGORIES</t>
  </si>
  <si>
    <t>Technical and Scientific Equipment</t>
  </si>
  <si>
    <t>Repairs and Maintenance (Motor vehicle)</t>
  </si>
  <si>
    <t>Direct contracting / Shopping</t>
  </si>
  <si>
    <t>Repair &amp; Maintenance (ICT)</t>
  </si>
  <si>
    <t>Other Supplies</t>
  </si>
  <si>
    <t>Laboratory Supplies</t>
  </si>
  <si>
    <t>ICT Equipment</t>
  </si>
  <si>
    <t>TOTAL NON PS ITEMS</t>
  </si>
  <si>
    <t>GRAND TOTAL</t>
  </si>
  <si>
    <t>Prepared by:</t>
  </si>
  <si>
    <t>Certified Funds Available:</t>
  </si>
  <si>
    <t>Approved by:</t>
  </si>
  <si>
    <t>MARIA LOURDES R. KINTANAR</t>
  </si>
  <si>
    <t>AIRA L. TORREGOSA</t>
  </si>
  <si>
    <t>LORETO B. ALBURO, CESO VI</t>
  </si>
  <si>
    <t>Administrative Officer III</t>
  </si>
  <si>
    <t>Accountant III</t>
  </si>
  <si>
    <t>Regional Director</t>
  </si>
  <si>
    <t>-</t>
  </si>
  <si>
    <t>NON COMMON USE SUPPLIES AND EQUIPMENT</t>
  </si>
  <si>
    <t xml:space="preserve"> Electrical Supplies</t>
  </si>
  <si>
    <t xml:space="preserve">TOTAL </t>
  </si>
  <si>
    <t>Aira L. Torregosa</t>
  </si>
  <si>
    <t>Cleaning Equipment and Supplies</t>
  </si>
  <si>
    <t xml:space="preserve">Supply Officer </t>
  </si>
  <si>
    <t>GSD</t>
  </si>
  <si>
    <t>Prepaid cards (call and text/internet)</t>
  </si>
  <si>
    <t>LandLine</t>
  </si>
  <si>
    <t>Catering Service</t>
  </si>
  <si>
    <t>Mineral Water</t>
  </si>
  <si>
    <t>MINES AND GEOSCIENCES BUREAU REGION VII - ANNUAL PROCUREMENT PLAN FOR FY 2019</t>
  </si>
  <si>
    <t>COMMON ELECTRICAL SUPPLIES</t>
  </si>
  <si>
    <t>COMMON OFFICE SUPPLIES</t>
  </si>
  <si>
    <t>CONSUMABLES</t>
  </si>
  <si>
    <t>ACCOUNTABLE FORMS</t>
  </si>
  <si>
    <t>Photographic or filming or video equipment</t>
  </si>
  <si>
    <t>Common ICT Equipment</t>
  </si>
  <si>
    <t xml:space="preserve">Lighting and fixtures and accessories </t>
  </si>
  <si>
    <t>Electrical equipment and components and supplies</t>
  </si>
  <si>
    <t>Computer Supplies</t>
  </si>
  <si>
    <t>Other Categories</t>
  </si>
  <si>
    <t>Vehicle Hire / Boat Hire / Motorcycle Hire</t>
  </si>
  <si>
    <t>Photograhic Supplies</t>
  </si>
  <si>
    <t>Lighting and Fixtures</t>
  </si>
  <si>
    <t>Electrical supplies</t>
  </si>
  <si>
    <t>Others</t>
  </si>
  <si>
    <t>Field Supplies</t>
  </si>
  <si>
    <t>Negotiated Procurement  (SVP)</t>
  </si>
  <si>
    <t>Catering Services</t>
  </si>
  <si>
    <t>Repairs and Maintenance Building</t>
  </si>
  <si>
    <t>Repairs and Maintenance Office Equipment</t>
  </si>
  <si>
    <t>Repairs and Maintenance ICT Equipment</t>
  </si>
  <si>
    <t>Repairs and Maintenance Motor Vehicle</t>
  </si>
  <si>
    <t>Direct Contracting</t>
  </si>
  <si>
    <t>Repairs and Maintenance Furnitures and Fixtures</t>
  </si>
  <si>
    <t>Fidelity Bond Premium</t>
  </si>
  <si>
    <t>Negotiated Procurement ( Agency to Agency</t>
  </si>
  <si>
    <t>Insurance</t>
  </si>
  <si>
    <t>Transpo &amp; Delivery</t>
  </si>
  <si>
    <t>Subscription</t>
  </si>
  <si>
    <t>MINES AND GEOSCIENCES BUREAU REGION VII - ANNUAL PROCUREMENT PLAN FOR FY 2018</t>
  </si>
  <si>
    <t>Negotiated Procurement -(Agency-Agency) NPO, LBP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</si>
</sst>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4" fillId="0" borderId="1" xfId="0" applyFont="1" applyBorder="1" applyAlignment="1">
      <alignment horizontal="center"/>
    </xf>
    <xf numFmtId="0" fontId="2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5" xfId="0" applyFont="1" applyBorder="1"/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6" fillId="0" borderId="1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43" fontId="6" fillId="0" borderId="2" xfId="1" applyFont="1" applyBorder="1"/>
    <xf numFmtId="0" fontId="4" fillId="0" borderId="8" xfId="0" applyFont="1" applyBorder="1"/>
    <xf numFmtId="0" fontId="4" fillId="0" borderId="2" xfId="0" quotePrefix="1" applyFont="1" applyBorder="1" applyAlignment="1">
      <alignment horizontal="center"/>
    </xf>
    <xf numFmtId="43" fontId="4" fillId="0" borderId="2" xfId="1" applyFont="1" applyBorder="1"/>
    <xf numFmtId="43" fontId="4" fillId="0" borderId="9" xfId="0" applyNumberFormat="1" applyFont="1" applyBorder="1" applyAlignment="1" applyProtection="1">
      <alignment vertical="center" wrapText="1"/>
      <protection locked="0"/>
    </xf>
    <xf numFmtId="43" fontId="4" fillId="0" borderId="2" xfId="1" applyFont="1" applyBorder="1" applyAlignment="1">
      <alignment horizontal="center"/>
    </xf>
    <xf numFmtId="0" fontId="6" fillId="0" borderId="8" xfId="0" applyFont="1" applyBorder="1"/>
    <xf numFmtId="0" fontId="6" fillId="0" borderId="2" xfId="0" applyFont="1" applyBorder="1"/>
    <xf numFmtId="0" fontId="6" fillId="0" borderId="9" xfId="0" applyFont="1" applyBorder="1"/>
    <xf numFmtId="0" fontId="6" fillId="0" borderId="2" xfId="0" applyFont="1" applyBorder="1" applyAlignment="1">
      <alignment horizontal="center"/>
    </xf>
    <xf numFmtId="43" fontId="2" fillId="0" borderId="2" xfId="1" applyFont="1" applyBorder="1"/>
    <xf numFmtId="0" fontId="2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9" xfId="2" applyFont="1" applyFill="1" applyBorder="1" applyAlignment="1" applyProtection="1">
      <alignment horizontal="left" vertical="center" wrapText="1"/>
      <protection locked="0"/>
    </xf>
    <xf numFmtId="0" fontId="4" fillId="0" borderId="10" xfId="2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0" fontId="8" fillId="0" borderId="8" xfId="0" applyFont="1" applyBorder="1" applyAlignment="1"/>
    <xf numFmtId="43" fontId="8" fillId="0" borderId="2" xfId="1" applyFont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8" xfId="2" applyFont="1" applyFill="1" applyBorder="1" applyAlignment="1" applyProtection="1">
      <alignment horizontal="left" vertical="center"/>
      <protection locked="0"/>
    </xf>
    <xf numFmtId="0" fontId="4" fillId="0" borderId="9" xfId="2" applyFont="1" applyFill="1" applyBorder="1" applyAlignment="1" applyProtection="1">
      <alignment horizontal="left" vertic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43" fontId="0" fillId="0" borderId="0" xfId="1" applyFont="1"/>
    <xf numFmtId="43" fontId="4" fillId="0" borderId="2" xfId="1" applyFont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0" borderId="2" xfId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4" fillId="0" borderId="8" xfId="2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 applyProtection="1">
      <alignment horizontal="left" vertical="center" wrapText="1"/>
      <protection locked="0"/>
    </xf>
    <xf numFmtId="0" fontId="4" fillId="0" borderId="10" xfId="2" applyFont="1" applyFill="1" applyBorder="1" applyAlignment="1" applyProtection="1">
      <alignment horizontal="left" vertical="center" wrapText="1"/>
      <protection locked="0"/>
    </xf>
    <xf numFmtId="0" fontId="4" fillId="0" borderId="8" xfId="2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 applyProtection="1">
      <alignment horizontal="left" vertical="center" wrapText="1"/>
      <protection locked="0"/>
    </xf>
    <xf numFmtId="0" fontId="4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8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8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8" xfId="2" applyFont="1" applyFill="1" applyBorder="1" applyAlignment="1" applyProtection="1">
      <alignment horizontal="left" vertical="center"/>
      <protection locked="0"/>
    </xf>
    <xf numFmtId="0" fontId="4" fillId="0" borderId="9" xfId="2" applyFont="1" applyFill="1" applyBorder="1" applyAlignment="1" applyProtection="1">
      <alignment horizontal="left" vertic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3" fontId="0" fillId="0" borderId="1" xfId="0" applyNumberFormat="1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/>
    </xf>
    <xf numFmtId="0" fontId="0" fillId="0" borderId="4" xfId="0" applyFill="1" applyBorder="1"/>
    <xf numFmtId="0" fontId="4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10" xfId="0" applyFont="1" applyFill="1" applyBorder="1"/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6" fillId="0" borderId="2" xfId="1" applyFont="1" applyFill="1" applyBorder="1"/>
    <xf numFmtId="0" fontId="6" fillId="0" borderId="8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/>
    <xf numFmtId="0" fontId="4" fillId="0" borderId="2" xfId="0" quotePrefix="1" applyFont="1" applyFill="1" applyBorder="1" applyAlignment="1">
      <alignment horizontal="center"/>
    </xf>
    <xf numFmtId="43" fontId="4" fillId="0" borderId="2" xfId="1" applyFont="1" applyFill="1" applyBorder="1"/>
    <xf numFmtId="0" fontId="6" fillId="0" borderId="8" xfId="0" quotePrefix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9">
    <cellStyle name="Comma" xfId="1" builtinId="3"/>
    <cellStyle name="Comma 2" xfId="3"/>
    <cellStyle name="Comma 3" xfId="4"/>
    <cellStyle name="Normal" xfId="0" builtinId="0"/>
    <cellStyle name="Normal 2" xfId="2"/>
    <cellStyle name="Normal 2 2" xfId="5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Contacts\Downloads\APP%202017-MGB%20R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-CSE"/>
      <sheetName val="APP-GPPB"/>
      <sheetName val="NON CSE"/>
    </sheetNames>
    <sheetDataSet>
      <sheetData sheetId="0">
        <row r="48">
          <cell r="AD48">
            <v>4347.5600000000004</v>
          </cell>
        </row>
        <row r="131">
          <cell r="AD131">
            <v>169489.68</v>
          </cell>
        </row>
        <row r="146">
          <cell r="AD146">
            <v>2842.01</v>
          </cell>
        </row>
        <row r="165">
          <cell r="AD165">
            <v>25099.21</v>
          </cell>
        </row>
        <row r="190">
          <cell r="AD190">
            <v>20622.440000000002</v>
          </cell>
        </row>
        <row r="201">
          <cell r="AD201">
            <v>122405.89000000001</v>
          </cell>
        </row>
        <row r="379">
          <cell r="AD379">
            <v>464378.92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zoomScaleSheetLayoutView="90" workbookViewId="0">
      <selection activeCell="D8" sqref="D8"/>
    </sheetView>
  </sheetViews>
  <sheetFormatPr defaultRowHeight="15"/>
  <cols>
    <col min="1" max="2" width="10.5703125" customWidth="1"/>
    <col min="3" max="3" width="10.7109375" customWidth="1"/>
    <col min="4" max="4" width="11.85546875" customWidth="1"/>
    <col min="5" max="5" width="10.85546875" customWidth="1"/>
    <col min="6" max="6" width="9.5703125" customWidth="1"/>
    <col min="11" max="11" width="11.7109375" customWidth="1"/>
    <col min="12" max="13" width="12.7109375" customWidth="1"/>
    <col min="14" max="14" width="11.28515625" customWidth="1"/>
    <col min="16" max="16" width="5.5703125" customWidth="1"/>
  </cols>
  <sheetData>
    <row r="1" spans="1:17">
      <c r="A1" s="81" t="s">
        <v>104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2.75" customHeight="1">
      <c r="A3" s="82" t="s">
        <v>0</v>
      </c>
      <c r="B3" s="84" t="s">
        <v>1</v>
      </c>
      <c r="C3" s="84"/>
      <c r="D3" s="84"/>
      <c r="E3" s="86" t="s">
        <v>2</v>
      </c>
      <c r="F3" s="86" t="s">
        <v>3</v>
      </c>
      <c r="G3" s="88" t="s">
        <v>4</v>
      </c>
      <c r="H3" s="88"/>
      <c r="I3" s="88"/>
      <c r="J3" s="88"/>
      <c r="K3" s="82" t="s">
        <v>5</v>
      </c>
      <c r="L3" s="89" t="s">
        <v>6</v>
      </c>
      <c r="M3" s="89"/>
      <c r="N3" s="89"/>
      <c r="O3" s="90" t="s">
        <v>7</v>
      </c>
      <c r="P3" s="90"/>
    </row>
    <row r="4" spans="1:17" ht="27" customHeight="1">
      <c r="A4" s="83"/>
      <c r="B4" s="85"/>
      <c r="C4" s="85"/>
      <c r="D4" s="85"/>
      <c r="E4" s="87"/>
      <c r="F4" s="87"/>
      <c r="G4" s="2" t="s">
        <v>8</v>
      </c>
      <c r="H4" s="2" t="s">
        <v>9</v>
      </c>
      <c r="I4" s="2" t="s">
        <v>10</v>
      </c>
      <c r="J4" s="2" t="s">
        <v>11</v>
      </c>
      <c r="K4" s="83"/>
      <c r="L4" s="3" t="s">
        <v>12</v>
      </c>
      <c r="M4" s="3" t="s">
        <v>13</v>
      </c>
      <c r="N4" s="3" t="s">
        <v>14</v>
      </c>
      <c r="O4" s="91"/>
      <c r="P4" s="91"/>
      <c r="Q4" s="4"/>
    </row>
    <row r="5" spans="1:17">
      <c r="A5" s="5" t="s">
        <v>15</v>
      </c>
      <c r="B5" s="6" t="s">
        <v>16</v>
      </c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8"/>
      <c r="Q5" s="4"/>
    </row>
    <row r="6" spans="1:17" ht="36.75" customHeight="1">
      <c r="A6" s="11" t="s">
        <v>17</v>
      </c>
      <c r="B6" s="12" t="s">
        <v>18</v>
      </c>
      <c r="C6" s="13"/>
      <c r="D6" s="14"/>
      <c r="E6" s="15" t="s">
        <v>19</v>
      </c>
      <c r="F6" s="16" t="s">
        <v>20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22</v>
      </c>
      <c r="L6" s="18">
        <f>SUM(M6:N6)</f>
        <v>4025</v>
      </c>
      <c r="M6" s="18">
        <v>4025</v>
      </c>
      <c r="N6" s="19">
        <v>0</v>
      </c>
      <c r="O6" s="79" t="s">
        <v>23</v>
      </c>
      <c r="P6" s="80"/>
      <c r="Q6" s="4"/>
    </row>
    <row r="7" spans="1:17">
      <c r="A7" s="11" t="s">
        <v>17</v>
      </c>
      <c r="B7" s="20" t="s">
        <v>24</v>
      </c>
      <c r="C7" s="13"/>
      <c r="D7" s="14"/>
      <c r="E7" s="21" t="s">
        <v>25</v>
      </c>
      <c r="F7" s="21" t="s">
        <v>25</v>
      </c>
      <c r="G7" s="17" t="s">
        <v>21</v>
      </c>
      <c r="H7" s="17" t="s">
        <v>21</v>
      </c>
      <c r="I7" s="17" t="s">
        <v>21</v>
      </c>
      <c r="J7" s="17" t="s">
        <v>21</v>
      </c>
      <c r="K7" s="17" t="s">
        <v>22</v>
      </c>
      <c r="L7" s="22">
        <f t="shared" ref="L7:L14" si="0">SUM(M7:N7)</f>
        <v>157153.32999999999</v>
      </c>
      <c r="M7" s="23">
        <v>157153.32999999999</v>
      </c>
      <c r="N7" s="19">
        <v>0</v>
      </c>
      <c r="O7" s="67" t="s">
        <v>26</v>
      </c>
      <c r="P7" s="68"/>
      <c r="Q7" s="4"/>
    </row>
    <row r="8" spans="1:17">
      <c r="A8" s="11" t="s">
        <v>17</v>
      </c>
      <c r="B8" s="20" t="s">
        <v>27</v>
      </c>
      <c r="C8" s="13"/>
      <c r="D8" s="14"/>
      <c r="E8" s="21" t="s">
        <v>25</v>
      </c>
      <c r="F8" s="21" t="s">
        <v>25</v>
      </c>
      <c r="G8" s="17" t="s">
        <v>21</v>
      </c>
      <c r="H8" s="17" t="s">
        <v>21</v>
      </c>
      <c r="I8" s="17" t="s">
        <v>21</v>
      </c>
      <c r="J8" s="17" t="s">
        <v>21</v>
      </c>
      <c r="K8" s="17" t="s">
        <v>22</v>
      </c>
      <c r="L8" s="22">
        <f t="shared" si="0"/>
        <v>4192.87</v>
      </c>
      <c r="M8" s="22">
        <v>4192.87</v>
      </c>
      <c r="N8" s="19">
        <v>0</v>
      </c>
      <c r="O8" s="67" t="s">
        <v>26</v>
      </c>
      <c r="P8" s="68"/>
      <c r="Q8" s="4"/>
    </row>
    <row r="9" spans="1:17">
      <c r="A9" s="11" t="s">
        <v>17</v>
      </c>
      <c r="B9" s="20" t="s">
        <v>28</v>
      </c>
      <c r="C9" s="13"/>
      <c r="D9" s="14"/>
      <c r="E9" s="21" t="s">
        <v>25</v>
      </c>
      <c r="F9" s="21" t="s">
        <v>25</v>
      </c>
      <c r="G9" s="17" t="s">
        <v>21</v>
      </c>
      <c r="H9" s="17" t="s">
        <v>21</v>
      </c>
      <c r="I9" s="17" t="s">
        <v>21</v>
      </c>
      <c r="J9" s="17" t="s">
        <v>21</v>
      </c>
      <c r="K9" s="17" t="s">
        <v>22</v>
      </c>
      <c r="L9" s="22">
        <f t="shared" si="0"/>
        <v>30343.27</v>
      </c>
      <c r="M9" s="22">
        <v>30343.27</v>
      </c>
      <c r="N9" s="19">
        <v>0</v>
      </c>
      <c r="O9" s="67" t="s">
        <v>26</v>
      </c>
      <c r="P9" s="68"/>
      <c r="Q9" s="4"/>
    </row>
    <row r="10" spans="1:17">
      <c r="A10" s="11" t="s">
        <v>17</v>
      </c>
      <c r="B10" s="20" t="s">
        <v>29</v>
      </c>
      <c r="C10" s="13"/>
      <c r="D10" s="14"/>
      <c r="E10" s="21" t="s">
        <v>25</v>
      </c>
      <c r="F10" s="21" t="s">
        <v>25</v>
      </c>
      <c r="G10" s="17" t="s">
        <v>21</v>
      </c>
      <c r="H10" s="17" t="s">
        <v>21</v>
      </c>
      <c r="I10" s="17" t="s">
        <v>21</v>
      </c>
      <c r="J10" s="17" t="s">
        <v>21</v>
      </c>
      <c r="K10" s="17" t="s">
        <v>22</v>
      </c>
      <c r="L10" s="22">
        <f t="shared" si="0"/>
        <v>22963.84</v>
      </c>
      <c r="M10" s="22">
        <v>22963.84</v>
      </c>
      <c r="N10" s="19">
        <v>0</v>
      </c>
      <c r="O10" s="67" t="s">
        <v>26</v>
      </c>
      <c r="P10" s="68"/>
      <c r="Q10" s="4"/>
    </row>
    <row r="11" spans="1:17">
      <c r="A11" s="11" t="s">
        <v>17</v>
      </c>
      <c r="B11" s="20" t="s">
        <v>30</v>
      </c>
      <c r="C11" s="13"/>
      <c r="D11" s="14"/>
      <c r="E11" s="21" t="s">
        <v>25</v>
      </c>
      <c r="F11" s="21" t="s">
        <v>25</v>
      </c>
      <c r="G11" s="17" t="s">
        <v>21</v>
      </c>
      <c r="H11" s="17" t="s">
        <v>21</v>
      </c>
      <c r="I11" s="17" t="s">
        <v>21</v>
      </c>
      <c r="J11" s="17" t="s">
        <v>21</v>
      </c>
      <c r="K11" s="17" t="s">
        <v>22</v>
      </c>
      <c r="L11" s="22">
        <f t="shared" si="0"/>
        <v>30497.02</v>
      </c>
      <c r="M11" s="22">
        <v>30497.02</v>
      </c>
      <c r="N11" s="19">
        <v>0</v>
      </c>
      <c r="O11" s="67" t="s">
        <v>26</v>
      </c>
      <c r="P11" s="68"/>
      <c r="Q11" s="4"/>
    </row>
    <row r="12" spans="1:17">
      <c r="A12" s="11" t="s">
        <v>17</v>
      </c>
      <c r="B12" s="20" t="s">
        <v>31</v>
      </c>
      <c r="C12" s="13"/>
      <c r="D12" s="14"/>
      <c r="E12" s="21" t="s">
        <v>25</v>
      </c>
      <c r="F12" s="21" t="s">
        <v>25</v>
      </c>
      <c r="G12" s="17" t="s">
        <v>21</v>
      </c>
      <c r="H12" s="17" t="s">
        <v>21</v>
      </c>
      <c r="I12" s="17" t="s">
        <v>21</v>
      </c>
      <c r="J12" s="17" t="s">
        <v>21</v>
      </c>
      <c r="K12" s="17" t="s">
        <v>22</v>
      </c>
      <c r="L12" s="22">
        <f t="shared" si="0"/>
        <v>790166.43</v>
      </c>
      <c r="M12" s="22">
        <v>790166.43</v>
      </c>
      <c r="N12" s="19">
        <v>0</v>
      </c>
      <c r="O12" s="67" t="s">
        <v>26</v>
      </c>
      <c r="P12" s="68"/>
      <c r="Q12" s="4"/>
    </row>
    <row r="13" spans="1:17">
      <c r="A13" s="11" t="s">
        <v>17</v>
      </c>
      <c r="B13" s="20" t="s">
        <v>32</v>
      </c>
      <c r="C13" s="13"/>
      <c r="D13" s="14"/>
      <c r="E13" s="21" t="s">
        <v>25</v>
      </c>
      <c r="F13" s="21" t="s">
        <v>25</v>
      </c>
      <c r="G13" s="17" t="s">
        <v>21</v>
      </c>
      <c r="H13" s="17" t="s">
        <v>21</v>
      </c>
      <c r="I13" s="17" t="s">
        <v>21</v>
      </c>
      <c r="J13" s="17" t="s">
        <v>21</v>
      </c>
      <c r="K13" s="17" t="s">
        <v>22</v>
      </c>
      <c r="L13" s="22">
        <f t="shared" si="0"/>
        <v>144.38999999999999</v>
      </c>
      <c r="M13" s="24">
        <v>144.38999999999999</v>
      </c>
      <c r="N13" s="19"/>
      <c r="O13" s="25"/>
      <c r="P13" s="14"/>
      <c r="Q13" s="4"/>
    </row>
    <row r="14" spans="1:17" ht="18.75" customHeight="1">
      <c r="A14" s="26"/>
      <c r="B14" s="25"/>
      <c r="C14" s="27"/>
      <c r="D14" s="14"/>
      <c r="E14" s="28"/>
      <c r="F14" s="28"/>
      <c r="G14" s="28"/>
      <c r="H14" s="28"/>
      <c r="I14" s="28"/>
      <c r="J14" s="71" t="s">
        <v>33</v>
      </c>
      <c r="K14" s="72"/>
      <c r="L14" s="29">
        <f t="shared" si="0"/>
        <v>1039486.15</v>
      </c>
      <c r="M14" s="29">
        <f>SUM(M6:M13)</f>
        <v>1039486.15</v>
      </c>
      <c r="N14" s="19">
        <v>0</v>
      </c>
      <c r="O14" s="25"/>
      <c r="P14" s="14"/>
      <c r="Q14" s="4"/>
    </row>
    <row r="15" spans="1:17">
      <c r="A15" s="26"/>
      <c r="B15" s="30" t="s">
        <v>34</v>
      </c>
      <c r="C15" s="27"/>
      <c r="D15" s="14"/>
      <c r="E15" s="28"/>
      <c r="F15" s="28"/>
      <c r="G15" s="28"/>
      <c r="H15" s="28"/>
      <c r="I15" s="28"/>
      <c r="J15" s="28"/>
      <c r="K15" s="28"/>
      <c r="L15" s="19"/>
      <c r="M15" s="19"/>
      <c r="N15" s="19"/>
      <c r="O15" s="25"/>
      <c r="P15" s="14"/>
      <c r="Q15" s="4"/>
    </row>
    <row r="16" spans="1:17">
      <c r="A16" s="26"/>
      <c r="B16" s="25"/>
      <c r="C16" s="27"/>
      <c r="D16" s="14"/>
      <c r="E16" s="28"/>
      <c r="F16" s="28"/>
      <c r="G16" s="28"/>
      <c r="H16" s="28"/>
      <c r="I16" s="28"/>
      <c r="J16" s="28"/>
      <c r="K16" s="28"/>
      <c r="L16" s="19"/>
      <c r="M16" s="19"/>
      <c r="N16" s="19"/>
      <c r="O16" s="25"/>
      <c r="P16" s="14"/>
      <c r="Q16" s="4"/>
    </row>
    <row r="17" spans="1:17" ht="28.5" customHeight="1">
      <c r="A17" s="11" t="s">
        <v>17</v>
      </c>
      <c r="B17" s="12" t="s">
        <v>18</v>
      </c>
      <c r="C17" s="27"/>
      <c r="D17" s="14"/>
      <c r="E17" s="15" t="s">
        <v>19</v>
      </c>
      <c r="F17" s="17" t="s">
        <v>35</v>
      </c>
      <c r="G17" s="17" t="s">
        <v>21</v>
      </c>
      <c r="H17" s="17" t="s">
        <v>21</v>
      </c>
      <c r="I17" s="17" t="s">
        <v>21</v>
      </c>
      <c r="J17" s="17" t="s">
        <v>21</v>
      </c>
      <c r="K17" s="17" t="s">
        <v>22</v>
      </c>
      <c r="L17" s="18">
        <f>SUM(M17:N17)</f>
        <v>35400</v>
      </c>
      <c r="M17" s="18">
        <v>35400</v>
      </c>
      <c r="N17" s="19">
        <v>0</v>
      </c>
      <c r="O17" s="69" t="s">
        <v>26</v>
      </c>
      <c r="P17" s="70"/>
      <c r="Q17" s="4"/>
    </row>
    <row r="18" spans="1:17">
      <c r="A18" s="11" t="s">
        <v>17</v>
      </c>
      <c r="B18" s="20" t="s">
        <v>29</v>
      </c>
      <c r="C18" s="27"/>
      <c r="D18" s="14"/>
      <c r="E18" s="21" t="s">
        <v>25</v>
      </c>
      <c r="F18" s="17" t="s">
        <v>35</v>
      </c>
      <c r="G18" s="17" t="s">
        <v>21</v>
      </c>
      <c r="H18" s="17" t="s">
        <v>21</v>
      </c>
      <c r="I18" s="17" t="s">
        <v>21</v>
      </c>
      <c r="J18" s="17" t="s">
        <v>21</v>
      </c>
      <c r="K18" s="17" t="s">
        <v>22</v>
      </c>
      <c r="L18" s="22">
        <f t="shared" ref="L18:L28" si="1">SUM(M18:N18)</f>
        <v>517.67999999999995</v>
      </c>
      <c r="M18" s="22">
        <v>517.67999999999995</v>
      </c>
      <c r="N18" s="19">
        <v>0</v>
      </c>
      <c r="O18" s="67" t="s">
        <v>26</v>
      </c>
      <c r="P18" s="68"/>
      <c r="Q18" s="4"/>
    </row>
    <row r="19" spans="1:17">
      <c r="A19" s="11" t="s">
        <v>17</v>
      </c>
      <c r="B19" s="20" t="s">
        <v>24</v>
      </c>
      <c r="C19" s="27"/>
      <c r="D19" s="14"/>
      <c r="E19" s="21" t="s">
        <v>25</v>
      </c>
      <c r="F19" s="17" t="s">
        <v>35</v>
      </c>
      <c r="G19" s="17" t="s">
        <v>21</v>
      </c>
      <c r="H19" s="17" t="s">
        <v>21</v>
      </c>
      <c r="I19" s="17" t="s">
        <v>21</v>
      </c>
      <c r="J19" s="17" t="s">
        <v>21</v>
      </c>
      <c r="K19" s="17" t="s">
        <v>22</v>
      </c>
      <c r="L19" s="22">
        <f t="shared" si="1"/>
        <v>23014.400000000001</v>
      </c>
      <c r="M19" s="22">
        <v>23014.400000000001</v>
      </c>
      <c r="N19" s="19">
        <v>0</v>
      </c>
      <c r="O19" s="67" t="s">
        <v>26</v>
      </c>
      <c r="P19" s="68"/>
      <c r="Q19" s="4"/>
    </row>
    <row r="20" spans="1:17">
      <c r="A20" s="11" t="s">
        <v>17</v>
      </c>
      <c r="B20" s="20" t="s">
        <v>28</v>
      </c>
      <c r="C20" s="27"/>
      <c r="D20" s="14"/>
      <c r="E20" s="21" t="s">
        <v>25</v>
      </c>
      <c r="F20" s="17" t="s">
        <v>35</v>
      </c>
      <c r="G20" s="17" t="s">
        <v>21</v>
      </c>
      <c r="H20" s="17" t="s">
        <v>21</v>
      </c>
      <c r="I20" s="17" t="s">
        <v>21</v>
      </c>
      <c r="J20" s="17" t="s">
        <v>21</v>
      </c>
      <c r="K20" s="17" t="s">
        <v>22</v>
      </c>
      <c r="L20" s="22">
        <f t="shared" si="1"/>
        <v>5713.36</v>
      </c>
      <c r="M20" s="22">
        <v>5713.36</v>
      </c>
      <c r="N20" s="19">
        <v>0</v>
      </c>
      <c r="O20" s="67" t="s">
        <v>26</v>
      </c>
      <c r="P20" s="68"/>
      <c r="Q20" s="4"/>
    </row>
    <row r="21" spans="1:17">
      <c r="A21" s="11" t="s">
        <v>17</v>
      </c>
      <c r="B21" s="20" t="s">
        <v>31</v>
      </c>
      <c r="C21" s="27"/>
      <c r="D21" s="14"/>
      <c r="E21" s="21" t="s">
        <v>25</v>
      </c>
      <c r="F21" s="17" t="s">
        <v>35</v>
      </c>
      <c r="G21" s="17" t="s">
        <v>21</v>
      </c>
      <c r="H21" s="17" t="s">
        <v>21</v>
      </c>
      <c r="I21" s="17" t="s">
        <v>21</v>
      </c>
      <c r="J21" s="17" t="s">
        <v>21</v>
      </c>
      <c r="K21" s="17" t="s">
        <v>22</v>
      </c>
      <c r="L21" s="22">
        <f t="shared" si="1"/>
        <v>65260</v>
      </c>
      <c r="M21" s="22">
        <v>65260</v>
      </c>
      <c r="N21" s="19">
        <v>0</v>
      </c>
      <c r="O21" s="67" t="s">
        <v>26</v>
      </c>
      <c r="P21" s="68"/>
      <c r="Q21" s="4"/>
    </row>
    <row r="22" spans="1:17">
      <c r="A22" s="11" t="s">
        <v>17</v>
      </c>
      <c r="B22" s="20" t="s">
        <v>36</v>
      </c>
      <c r="C22" s="27"/>
      <c r="D22" s="14"/>
      <c r="E22" s="21" t="s">
        <v>25</v>
      </c>
      <c r="F22" s="17" t="s">
        <v>35</v>
      </c>
      <c r="G22" s="17" t="s">
        <v>21</v>
      </c>
      <c r="H22" s="17" t="s">
        <v>21</v>
      </c>
      <c r="I22" s="17" t="s">
        <v>21</v>
      </c>
      <c r="J22" s="17" t="s">
        <v>21</v>
      </c>
      <c r="K22" s="17" t="s">
        <v>22</v>
      </c>
      <c r="L22" s="22">
        <f t="shared" si="1"/>
        <v>57997.919999999998</v>
      </c>
      <c r="M22" s="22">
        <v>57997.919999999998</v>
      </c>
      <c r="N22" s="19">
        <v>0</v>
      </c>
      <c r="O22" s="67" t="s">
        <v>26</v>
      </c>
      <c r="P22" s="68"/>
      <c r="Q22" s="4"/>
    </row>
    <row r="23" spans="1:17" ht="15" customHeight="1">
      <c r="A23" s="12" t="s">
        <v>17</v>
      </c>
      <c r="B23" s="76" t="s">
        <v>37</v>
      </c>
      <c r="C23" s="77"/>
      <c r="D23" s="78"/>
      <c r="E23" s="21" t="s">
        <v>25</v>
      </c>
      <c r="F23" s="17" t="s">
        <v>35</v>
      </c>
      <c r="G23" s="17" t="s">
        <v>21</v>
      </c>
      <c r="H23" s="17" t="s">
        <v>21</v>
      </c>
      <c r="I23" s="17" t="s">
        <v>21</v>
      </c>
      <c r="J23" s="17" t="s">
        <v>21</v>
      </c>
      <c r="K23" s="17" t="s">
        <v>22</v>
      </c>
      <c r="L23" s="22">
        <f t="shared" si="1"/>
        <v>59997</v>
      </c>
      <c r="M23" s="22">
        <v>59997</v>
      </c>
      <c r="N23" s="19">
        <v>0</v>
      </c>
      <c r="O23" s="67" t="s">
        <v>26</v>
      </c>
      <c r="P23" s="68"/>
      <c r="Q23" s="4"/>
    </row>
    <row r="24" spans="1:17" ht="15" customHeight="1">
      <c r="A24" s="12" t="s">
        <v>17</v>
      </c>
      <c r="B24" s="45" t="s">
        <v>67</v>
      </c>
      <c r="C24" s="46"/>
      <c r="D24" s="47"/>
      <c r="E24" s="21" t="s">
        <v>25</v>
      </c>
      <c r="F24" s="17" t="s">
        <v>35</v>
      </c>
      <c r="G24" s="17" t="s">
        <v>21</v>
      </c>
      <c r="H24" s="17" t="s">
        <v>21</v>
      </c>
      <c r="I24" s="17" t="s">
        <v>21</v>
      </c>
      <c r="J24" s="17" t="s">
        <v>21</v>
      </c>
      <c r="K24" s="17" t="s">
        <v>22</v>
      </c>
      <c r="L24" s="22">
        <f t="shared" ref="L24" si="2">SUM(M24:N24)</f>
        <v>3000</v>
      </c>
      <c r="M24" s="22">
        <v>3000</v>
      </c>
      <c r="N24" s="19">
        <v>0</v>
      </c>
      <c r="O24" s="67" t="s">
        <v>26</v>
      </c>
      <c r="P24" s="68"/>
      <c r="Q24" s="4"/>
    </row>
    <row r="25" spans="1:17">
      <c r="A25" s="12" t="s">
        <v>17</v>
      </c>
      <c r="B25" s="20" t="s">
        <v>38</v>
      </c>
      <c r="C25" s="27"/>
      <c r="D25" s="14"/>
      <c r="E25" s="21" t="s">
        <v>25</v>
      </c>
      <c r="F25" s="17" t="s">
        <v>35</v>
      </c>
      <c r="G25" s="17" t="s">
        <v>21</v>
      </c>
      <c r="H25" s="17" t="s">
        <v>21</v>
      </c>
      <c r="I25" s="17" t="s">
        <v>21</v>
      </c>
      <c r="J25" s="17" t="s">
        <v>21</v>
      </c>
      <c r="K25" s="17" t="s">
        <v>22</v>
      </c>
      <c r="L25" s="22">
        <f t="shared" si="1"/>
        <v>118000</v>
      </c>
      <c r="M25" s="22">
        <v>118000</v>
      </c>
      <c r="N25" s="19">
        <v>0</v>
      </c>
      <c r="O25" s="67" t="s">
        <v>26</v>
      </c>
      <c r="P25" s="68"/>
      <c r="Q25" s="4"/>
    </row>
    <row r="26" spans="1:17">
      <c r="A26" s="12" t="s">
        <v>17</v>
      </c>
      <c r="B26" s="20" t="s">
        <v>39</v>
      </c>
      <c r="C26" s="27"/>
      <c r="D26" s="14"/>
      <c r="E26" s="21" t="s">
        <v>25</v>
      </c>
      <c r="F26" s="16" t="s">
        <v>35</v>
      </c>
      <c r="G26" s="17" t="s">
        <v>21</v>
      </c>
      <c r="H26" s="17" t="s">
        <v>21</v>
      </c>
      <c r="I26" s="17" t="s">
        <v>21</v>
      </c>
      <c r="J26" s="17" t="s">
        <v>21</v>
      </c>
      <c r="K26" s="17" t="s">
        <v>22</v>
      </c>
      <c r="L26" s="22">
        <f t="shared" si="1"/>
        <v>107150</v>
      </c>
      <c r="M26" s="22">
        <v>107150</v>
      </c>
      <c r="N26" s="19">
        <v>0</v>
      </c>
      <c r="O26" s="67" t="s">
        <v>26</v>
      </c>
      <c r="P26" s="68"/>
      <c r="Q26" s="4"/>
    </row>
    <row r="27" spans="1:17" ht="15" customHeight="1">
      <c r="A27" s="12" t="s">
        <v>17</v>
      </c>
      <c r="B27" s="64" t="s">
        <v>40</v>
      </c>
      <c r="C27" s="65"/>
      <c r="D27" s="66"/>
      <c r="E27" s="21" t="s">
        <v>25</v>
      </c>
      <c r="F27" s="31" t="s">
        <v>35</v>
      </c>
      <c r="G27" s="17" t="s">
        <v>21</v>
      </c>
      <c r="H27" s="17" t="s">
        <v>21</v>
      </c>
      <c r="I27" s="17" t="s">
        <v>21</v>
      </c>
      <c r="J27" s="17" t="s">
        <v>21</v>
      </c>
      <c r="K27" s="17" t="s">
        <v>22</v>
      </c>
      <c r="L27" s="22">
        <f t="shared" si="1"/>
        <v>148650.12</v>
      </c>
      <c r="M27" s="22">
        <v>148650.12</v>
      </c>
      <c r="N27" s="19">
        <v>0</v>
      </c>
      <c r="O27" s="67" t="s">
        <v>26</v>
      </c>
      <c r="P27" s="68"/>
      <c r="Q27" s="4"/>
    </row>
    <row r="28" spans="1:17" ht="44.25" customHeight="1">
      <c r="A28" s="11" t="s">
        <v>17</v>
      </c>
      <c r="B28" s="64" t="s">
        <v>41</v>
      </c>
      <c r="C28" s="65"/>
      <c r="D28" s="66"/>
      <c r="E28" s="32" t="s">
        <v>25</v>
      </c>
      <c r="F28" s="33" t="s">
        <v>42</v>
      </c>
      <c r="G28" s="17" t="s">
        <v>21</v>
      </c>
      <c r="H28" s="17" t="s">
        <v>21</v>
      </c>
      <c r="I28" s="17" t="s">
        <v>21</v>
      </c>
      <c r="J28" s="17" t="s">
        <v>21</v>
      </c>
      <c r="K28" s="17" t="s">
        <v>22</v>
      </c>
      <c r="L28" s="18">
        <f t="shared" si="1"/>
        <v>132000</v>
      </c>
      <c r="M28" s="18">
        <v>132000</v>
      </c>
      <c r="N28" s="19">
        <v>0</v>
      </c>
      <c r="O28" s="69" t="s">
        <v>26</v>
      </c>
      <c r="P28" s="70"/>
      <c r="Q28" s="4"/>
    </row>
    <row r="29" spans="1:17" ht="17.25" customHeight="1">
      <c r="A29" s="26"/>
      <c r="B29" s="34"/>
      <c r="C29" s="34"/>
      <c r="D29" s="35"/>
      <c r="E29" s="28"/>
      <c r="F29" s="31"/>
      <c r="G29" s="28"/>
      <c r="H29" s="28"/>
      <c r="I29" s="28"/>
      <c r="J29" s="28"/>
      <c r="K29" s="28"/>
      <c r="L29" s="29"/>
      <c r="M29" s="29"/>
      <c r="N29" s="19"/>
      <c r="O29" s="25"/>
      <c r="P29" s="14"/>
      <c r="Q29" s="4"/>
    </row>
    <row r="30" spans="1:17">
      <c r="A30" s="11"/>
      <c r="B30" s="30" t="s">
        <v>43</v>
      </c>
      <c r="C30" s="27"/>
      <c r="D30" s="14"/>
      <c r="E30" s="21"/>
      <c r="F30" s="31"/>
      <c r="G30" s="17"/>
      <c r="H30" s="17"/>
      <c r="I30" s="17"/>
      <c r="J30" s="17"/>
      <c r="K30" s="17"/>
      <c r="L30" s="22"/>
      <c r="M30" s="22"/>
      <c r="N30" s="19"/>
      <c r="O30" s="25"/>
      <c r="P30" s="14"/>
      <c r="Q30" s="4"/>
    </row>
    <row r="31" spans="1:17" ht="15" customHeight="1">
      <c r="A31" s="11" t="s">
        <v>17</v>
      </c>
      <c r="B31" s="64" t="s">
        <v>44</v>
      </c>
      <c r="C31" s="65"/>
      <c r="D31" s="66"/>
      <c r="E31" s="21" t="s">
        <v>25</v>
      </c>
      <c r="F31" s="31" t="s">
        <v>35</v>
      </c>
      <c r="G31" s="17" t="s">
        <v>21</v>
      </c>
      <c r="H31" s="17" t="s">
        <v>21</v>
      </c>
      <c r="I31" s="17" t="s">
        <v>21</v>
      </c>
      <c r="J31" s="17" t="s">
        <v>21</v>
      </c>
      <c r="K31" s="17" t="s">
        <v>22</v>
      </c>
      <c r="L31" s="22">
        <f t="shared" ref="L31:L35" si="3">SUM(M31:N31)</f>
        <v>109950</v>
      </c>
      <c r="M31" s="22">
        <v>109950</v>
      </c>
      <c r="N31" s="19">
        <v>0</v>
      </c>
      <c r="O31" s="67" t="s">
        <v>26</v>
      </c>
      <c r="P31" s="68"/>
      <c r="Q31" s="4"/>
    </row>
    <row r="32" spans="1:17" ht="35.25" customHeight="1">
      <c r="A32" s="11" t="s">
        <v>17</v>
      </c>
      <c r="B32" s="73" t="s">
        <v>45</v>
      </c>
      <c r="C32" s="74"/>
      <c r="D32" s="75"/>
      <c r="E32" s="32" t="s">
        <v>25</v>
      </c>
      <c r="F32" s="36" t="s">
        <v>46</v>
      </c>
      <c r="G32" s="17" t="s">
        <v>21</v>
      </c>
      <c r="H32" s="17" t="s">
        <v>21</v>
      </c>
      <c r="I32" s="17" t="s">
        <v>21</v>
      </c>
      <c r="J32" s="17" t="s">
        <v>21</v>
      </c>
      <c r="K32" s="17" t="s">
        <v>22</v>
      </c>
      <c r="L32" s="18">
        <f t="shared" si="3"/>
        <v>212000</v>
      </c>
      <c r="M32" s="18">
        <v>212000</v>
      </c>
      <c r="N32" s="19">
        <v>0</v>
      </c>
      <c r="O32" s="67" t="s">
        <v>26</v>
      </c>
      <c r="P32" s="68"/>
      <c r="Q32" s="4"/>
    </row>
    <row r="33" spans="1:17" ht="15" customHeight="1">
      <c r="A33" s="11" t="s">
        <v>17</v>
      </c>
      <c r="B33" s="64" t="s">
        <v>47</v>
      </c>
      <c r="C33" s="65"/>
      <c r="D33" s="66"/>
      <c r="E33" s="21" t="s">
        <v>25</v>
      </c>
      <c r="F33" s="31" t="s">
        <v>35</v>
      </c>
      <c r="G33" s="17" t="s">
        <v>21</v>
      </c>
      <c r="H33" s="17" t="s">
        <v>21</v>
      </c>
      <c r="I33" s="17" t="s">
        <v>21</v>
      </c>
      <c r="J33" s="17" t="s">
        <v>21</v>
      </c>
      <c r="K33" s="17" t="s">
        <v>22</v>
      </c>
      <c r="L33" s="22">
        <f t="shared" si="3"/>
        <v>0</v>
      </c>
      <c r="M33" s="22"/>
      <c r="N33" s="19">
        <v>0</v>
      </c>
      <c r="O33" s="67" t="s">
        <v>26</v>
      </c>
      <c r="P33" s="68"/>
      <c r="Q33" s="4"/>
    </row>
    <row r="34" spans="1:17" ht="15" customHeight="1">
      <c r="A34" s="11" t="s">
        <v>17</v>
      </c>
      <c r="B34" s="20" t="s">
        <v>48</v>
      </c>
      <c r="C34" s="27"/>
      <c r="D34" s="14"/>
      <c r="E34" s="21" t="s">
        <v>25</v>
      </c>
      <c r="F34" s="31" t="s">
        <v>35</v>
      </c>
      <c r="G34" s="17" t="s">
        <v>21</v>
      </c>
      <c r="H34" s="17" t="s">
        <v>21</v>
      </c>
      <c r="I34" s="17" t="s">
        <v>21</v>
      </c>
      <c r="J34" s="17" t="s">
        <v>21</v>
      </c>
      <c r="K34" s="17" t="s">
        <v>22</v>
      </c>
      <c r="L34" s="22">
        <f t="shared" si="3"/>
        <v>155880</v>
      </c>
      <c r="M34" s="22">
        <v>155880</v>
      </c>
      <c r="N34" s="19">
        <v>0</v>
      </c>
      <c r="O34" s="67" t="s">
        <v>26</v>
      </c>
      <c r="P34" s="68"/>
      <c r="Q34" s="4"/>
    </row>
    <row r="35" spans="1:17" ht="15" customHeight="1">
      <c r="A35" s="11" t="s">
        <v>17</v>
      </c>
      <c r="B35" s="12" t="s">
        <v>49</v>
      </c>
      <c r="C35" s="27"/>
      <c r="D35" s="14"/>
      <c r="E35" s="21" t="s">
        <v>25</v>
      </c>
      <c r="F35" s="31" t="s">
        <v>35</v>
      </c>
      <c r="G35" s="17" t="s">
        <v>21</v>
      </c>
      <c r="H35" s="17" t="s">
        <v>21</v>
      </c>
      <c r="I35" s="17" t="s">
        <v>21</v>
      </c>
      <c r="J35" s="17" t="s">
        <v>21</v>
      </c>
      <c r="K35" s="17" t="s">
        <v>22</v>
      </c>
      <c r="L35" s="22">
        <f t="shared" si="3"/>
        <v>263577</v>
      </c>
      <c r="M35" s="22">
        <v>263577</v>
      </c>
      <c r="N35" s="29">
        <v>0</v>
      </c>
      <c r="O35" s="67" t="s">
        <v>26</v>
      </c>
      <c r="P35" s="68"/>
      <c r="Q35" s="4"/>
    </row>
    <row r="36" spans="1:17">
      <c r="A36" s="11"/>
      <c r="B36" s="37"/>
      <c r="C36" s="38"/>
      <c r="D36" s="14"/>
      <c r="E36" s="21"/>
      <c r="F36" s="15"/>
      <c r="G36" s="15"/>
      <c r="H36" s="15"/>
      <c r="I36" s="15"/>
      <c r="J36" s="15"/>
      <c r="K36" s="17"/>
      <c r="L36" s="18"/>
      <c r="M36" s="19"/>
      <c r="N36" s="39"/>
      <c r="O36" s="69"/>
      <c r="P36" s="70"/>
      <c r="Q36" s="4"/>
    </row>
    <row r="37" spans="1:17">
      <c r="A37" s="11" t="s">
        <v>17</v>
      </c>
      <c r="B37" s="37" t="s">
        <v>70</v>
      </c>
      <c r="C37" s="38"/>
      <c r="D37" s="14"/>
      <c r="E37" s="21" t="s">
        <v>25</v>
      </c>
      <c r="F37" s="31" t="s">
        <v>35</v>
      </c>
      <c r="G37" s="17" t="s">
        <v>21</v>
      </c>
      <c r="H37" s="17" t="s">
        <v>21</v>
      </c>
      <c r="I37" s="17" t="s">
        <v>21</v>
      </c>
      <c r="J37" s="17" t="s">
        <v>21</v>
      </c>
      <c r="K37" s="17" t="s">
        <v>22</v>
      </c>
      <c r="L37" s="22">
        <f t="shared" ref="L37" si="4">SUM(M37:N37)</f>
        <v>11100</v>
      </c>
      <c r="M37" s="22">
        <v>11100</v>
      </c>
      <c r="N37" s="29">
        <v>0</v>
      </c>
      <c r="O37" s="67" t="s">
        <v>26</v>
      </c>
      <c r="P37" s="68"/>
      <c r="Q37" s="4"/>
    </row>
    <row r="38" spans="1:17">
      <c r="A38" s="11" t="s">
        <v>17</v>
      </c>
      <c r="B38" s="37" t="s">
        <v>71</v>
      </c>
      <c r="C38" s="38"/>
      <c r="D38" s="14"/>
      <c r="E38" s="21" t="s">
        <v>25</v>
      </c>
      <c r="F38" s="31" t="s">
        <v>35</v>
      </c>
      <c r="G38" s="17" t="s">
        <v>21</v>
      </c>
      <c r="H38" s="17" t="s">
        <v>21</v>
      </c>
      <c r="I38" s="17" t="s">
        <v>21</v>
      </c>
      <c r="J38" s="17" t="s">
        <v>21</v>
      </c>
      <c r="K38" s="17" t="s">
        <v>22</v>
      </c>
      <c r="L38" s="22">
        <f t="shared" ref="L38" si="5">SUM(M38:N38)</f>
        <v>964800</v>
      </c>
      <c r="M38" s="22">
        <v>964800</v>
      </c>
      <c r="N38" s="29">
        <v>0</v>
      </c>
      <c r="O38" s="67" t="s">
        <v>26</v>
      </c>
      <c r="P38" s="68"/>
      <c r="Q38" s="4"/>
    </row>
    <row r="39" spans="1:17">
      <c r="A39" s="11" t="s">
        <v>17</v>
      </c>
      <c r="B39" s="37" t="s">
        <v>73</v>
      </c>
      <c r="C39" s="38"/>
      <c r="D39" s="14"/>
      <c r="E39" s="21" t="s">
        <v>25</v>
      </c>
      <c r="F39" s="31" t="s">
        <v>35</v>
      </c>
      <c r="G39" s="17" t="s">
        <v>21</v>
      </c>
      <c r="H39" s="17" t="s">
        <v>21</v>
      </c>
      <c r="I39" s="17" t="s">
        <v>21</v>
      </c>
      <c r="J39" s="17" t="s">
        <v>21</v>
      </c>
      <c r="K39" s="17" t="s">
        <v>22</v>
      </c>
      <c r="L39" s="22">
        <f t="shared" ref="L39" si="6">SUM(M39:N39)</f>
        <v>5040</v>
      </c>
      <c r="M39" s="22">
        <v>5040</v>
      </c>
      <c r="N39" s="29">
        <v>0</v>
      </c>
      <c r="O39" s="67" t="s">
        <v>26</v>
      </c>
      <c r="P39" s="68"/>
      <c r="Q39" s="4"/>
    </row>
    <row r="40" spans="1:17" ht="36.75">
      <c r="A40" s="11" t="s">
        <v>17</v>
      </c>
      <c r="B40" s="37" t="s">
        <v>72</v>
      </c>
      <c r="C40" s="38"/>
      <c r="D40" s="14"/>
      <c r="E40" s="21" t="s">
        <v>25</v>
      </c>
      <c r="F40" s="36" t="s">
        <v>46</v>
      </c>
      <c r="G40" s="17" t="s">
        <v>21</v>
      </c>
      <c r="H40" s="17" t="s">
        <v>21</v>
      </c>
      <c r="I40" s="17" t="s">
        <v>21</v>
      </c>
      <c r="J40" s="17" t="s">
        <v>21</v>
      </c>
      <c r="K40" s="17" t="s">
        <v>22</v>
      </c>
      <c r="L40" s="49">
        <f t="shared" ref="L40" si="7">SUM(M40:N40)</f>
        <v>180000</v>
      </c>
      <c r="M40" s="49">
        <v>180000</v>
      </c>
      <c r="N40" s="29">
        <v>0</v>
      </c>
      <c r="O40" s="67" t="s">
        <v>26</v>
      </c>
      <c r="P40" s="68"/>
      <c r="Q40" s="94"/>
    </row>
    <row r="41" spans="1:17" ht="21" customHeight="1">
      <c r="A41" s="26"/>
      <c r="B41" s="25"/>
      <c r="C41" s="27"/>
      <c r="D41" s="14"/>
      <c r="E41" s="28"/>
      <c r="F41" s="28"/>
      <c r="G41" s="28"/>
      <c r="H41" s="28"/>
      <c r="I41" s="28"/>
      <c r="J41" s="71" t="s">
        <v>51</v>
      </c>
      <c r="K41" s="72"/>
      <c r="L41" s="29"/>
      <c r="M41" s="29">
        <f t="shared" ref="M41:N41" si="8">SUM(M17:M36)</f>
        <v>1498107.48</v>
      </c>
      <c r="N41" s="29">
        <f t="shared" si="8"/>
        <v>0</v>
      </c>
      <c r="O41" s="25"/>
      <c r="P41" s="14"/>
      <c r="Q41" s="4"/>
    </row>
    <row r="42" spans="1:17">
      <c r="A42" s="26"/>
      <c r="B42" s="25"/>
      <c r="C42" s="27"/>
      <c r="D42" s="14"/>
      <c r="E42" s="28"/>
      <c r="F42" s="28"/>
      <c r="G42" s="28"/>
      <c r="H42" s="28"/>
      <c r="I42" s="28"/>
      <c r="J42" s="28"/>
      <c r="K42" s="28"/>
      <c r="L42" s="19"/>
      <c r="M42" s="19"/>
      <c r="N42" s="19"/>
      <c r="O42" s="25"/>
      <c r="P42" s="14"/>
      <c r="Q42" s="4"/>
    </row>
    <row r="43" spans="1:17" ht="21" customHeight="1">
      <c r="A43" s="26"/>
      <c r="B43" s="25"/>
      <c r="C43" s="27"/>
      <c r="D43" s="14"/>
      <c r="E43" s="28"/>
      <c r="F43" s="28"/>
      <c r="G43" s="28"/>
      <c r="H43" s="28"/>
      <c r="I43" s="28"/>
      <c r="J43" s="40"/>
      <c r="K43" s="40" t="s">
        <v>52</v>
      </c>
      <c r="L43" s="41">
        <f>+L14+L41</f>
        <v>1039486.15</v>
      </c>
      <c r="M43" s="41">
        <f>+M14+M41</f>
        <v>2537593.63</v>
      </c>
      <c r="N43" s="41">
        <f>+N14+N41</f>
        <v>0</v>
      </c>
      <c r="O43" s="25"/>
      <c r="P43" s="14"/>
      <c r="Q43" s="4"/>
    </row>
    <row r="44" spans="1:17">
      <c r="A44" s="26"/>
      <c r="B44" s="25"/>
      <c r="C44" s="27"/>
      <c r="D44" s="14"/>
      <c r="E44" s="28"/>
      <c r="F44" s="28"/>
      <c r="G44" s="28"/>
      <c r="H44" s="28"/>
      <c r="I44" s="28"/>
      <c r="J44" s="28"/>
      <c r="K44" s="28"/>
      <c r="L44" s="19"/>
      <c r="M44" s="19"/>
      <c r="N44" s="19"/>
      <c r="O44" s="25"/>
      <c r="P44" s="14"/>
      <c r="Q44" s="4"/>
    </row>
    <row r="45" spans="1:17">
      <c r="A45" s="26"/>
      <c r="B45" s="25"/>
      <c r="C45" s="27"/>
      <c r="D45" s="14"/>
      <c r="E45" s="28"/>
      <c r="F45" s="28"/>
      <c r="G45" s="28"/>
      <c r="H45" s="28"/>
      <c r="I45" s="28"/>
      <c r="J45" s="28"/>
      <c r="K45" s="28"/>
      <c r="L45" s="19"/>
      <c r="M45" s="19"/>
      <c r="N45" s="19"/>
      <c r="O45" s="25"/>
      <c r="P45" s="14"/>
      <c r="Q45" s="4"/>
    </row>
    <row r="46" spans="1:17">
      <c r="A46" s="26"/>
      <c r="B46" s="25"/>
      <c r="C46" s="27"/>
      <c r="D46" s="14"/>
      <c r="E46" s="28"/>
      <c r="F46" s="28"/>
      <c r="G46" s="28"/>
      <c r="H46" s="28"/>
      <c r="I46" s="28"/>
      <c r="J46" s="28"/>
      <c r="K46" s="28"/>
      <c r="L46" s="19"/>
      <c r="M46" s="19"/>
      <c r="N46" s="19"/>
      <c r="O46" s="25"/>
      <c r="P46" s="14"/>
      <c r="Q46" s="4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3.5" customHeight="1">
      <c r="A49" s="1" t="s">
        <v>53</v>
      </c>
      <c r="B49" s="1"/>
      <c r="C49" s="1"/>
      <c r="D49" s="1"/>
      <c r="E49" s="1"/>
      <c r="F49" s="42"/>
      <c r="G49" s="1"/>
      <c r="H49" s="1"/>
      <c r="I49" s="1"/>
      <c r="J49" s="1"/>
      <c r="K49" s="1"/>
      <c r="L49" s="42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43" t="s">
        <v>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 t="s">
        <v>68</v>
      </c>
      <c r="B52" s="1"/>
      <c r="C52" s="1"/>
      <c r="D52" s="1"/>
      <c r="E52" s="1"/>
      <c r="F52" s="43"/>
      <c r="G52" s="43"/>
      <c r="H52" s="43"/>
      <c r="I52" s="43"/>
      <c r="J52" s="43"/>
      <c r="K52" s="43"/>
      <c r="L52" s="43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42"/>
      <c r="G53" s="1"/>
      <c r="H53" s="1"/>
      <c r="I53" s="1"/>
      <c r="J53" s="1"/>
      <c r="K53" s="1"/>
      <c r="L53" s="42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mergeCells count="46">
    <mergeCell ref="O11:P11"/>
    <mergeCell ref="O12:P12"/>
    <mergeCell ref="A1:P1"/>
    <mergeCell ref="A3:A4"/>
    <mergeCell ref="B3:D4"/>
    <mergeCell ref="E3:E4"/>
    <mergeCell ref="F3:F4"/>
    <mergeCell ref="G3:J3"/>
    <mergeCell ref="K3:K4"/>
    <mergeCell ref="L3:N3"/>
    <mergeCell ref="O3:P4"/>
    <mergeCell ref="O6:P6"/>
    <mergeCell ref="O7:P7"/>
    <mergeCell ref="O8:P8"/>
    <mergeCell ref="O9:P9"/>
    <mergeCell ref="O10:P10"/>
    <mergeCell ref="J14:K14"/>
    <mergeCell ref="O17:P17"/>
    <mergeCell ref="O18:P18"/>
    <mergeCell ref="O19:P19"/>
    <mergeCell ref="O21:P21"/>
    <mergeCell ref="O20:P20"/>
    <mergeCell ref="O22:P22"/>
    <mergeCell ref="B23:D23"/>
    <mergeCell ref="O23:P23"/>
    <mergeCell ref="O25:P25"/>
    <mergeCell ref="B27:D27"/>
    <mergeCell ref="O27:P27"/>
    <mergeCell ref="O24:P24"/>
    <mergeCell ref="O26:P26"/>
    <mergeCell ref="B28:D28"/>
    <mergeCell ref="O28:P28"/>
    <mergeCell ref="B31:D31"/>
    <mergeCell ref="O31:P31"/>
    <mergeCell ref="B32:D32"/>
    <mergeCell ref="O32:P32"/>
    <mergeCell ref="B33:D33"/>
    <mergeCell ref="O33:P33"/>
    <mergeCell ref="O34:P34"/>
    <mergeCell ref="O36:P36"/>
    <mergeCell ref="J41:K41"/>
    <mergeCell ref="O37:P37"/>
    <mergeCell ref="O38:P38"/>
    <mergeCell ref="O40:P40"/>
    <mergeCell ref="O39:P39"/>
    <mergeCell ref="O35:P35"/>
  </mergeCells>
  <printOptions horizontalCentered="1"/>
  <pageMargins left="0.25" right="0.25" top="0.75" bottom="0.5" header="0.3" footer="0.3"/>
  <pageSetup paperSize="136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4"/>
  <sheetViews>
    <sheetView tabSelected="1" workbookViewId="0">
      <selection activeCell="N48" sqref="N48"/>
    </sheetView>
  </sheetViews>
  <sheetFormatPr defaultRowHeight="15"/>
  <cols>
    <col min="1" max="1" width="12.28515625" customWidth="1"/>
    <col min="2" max="2" width="17.28515625" customWidth="1"/>
    <col min="3" max="4" width="10.7109375" customWidth="1"/>
    <col min="5" max="5" width="10.85546875" customWidth="1"/>
    <col min="6" max="6" width="9.5703125" customWidth="1"/>
    <col min="11" max="11" width="11.7109375" customWidth="1"/>
    <col min="12" max="13" width="12.7109375" customWidth="1"/>
    <col min="14" max="14" width="11.28515625" customWidth="1"/>
    <col min="16" max="16" width="5.5703125" customWidth="1"/>
  </cols>
  <sheetData>
    <row r="1" spans="1:17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2.75" customHeight="1">
      <c r="A3" s="82" t="s">
        <v>0</v>
      </c>
      <c r="B3" s="84" t="s">
        <v>1</v>
      </c>
      <c r="C3" s="84"/>
      <c r="D3" s="84"/>
      <c r="E3" s="82" t="s">
        <v>2</v>
      </c>
      <c r="F3" s="82" t="s">
        <v>3</v>
      </c>
      <c r="G3" s="88" t="s">
        <v>4</v>
      </c>
      <c r="H3" s="88"/>
      <c r="I3" s="88"/>
      <c r="J3" s="88"/>
      <c r="K3" s="82" t="s">
        <v>5</v>
      </c>
      <c r="L3" s="89" t="s">
        <v>6</v>
      </c>
      <c r="M3" s="89"/>
      <c r="N3" s="89"/>
      <c r="O3" s="90" t="s">
        <v>7</v>
      </c>
      <c r="P3" s="90"/>
    </row>
    <row r="4" spans="1:17" ht="27" customHeight="1">
      <c r="A4" s="83"/>
      <c r="B4" s="85"/>
      <c r="C4" s="85"/>
      <c r="D4" s="85"/>
      <c r="E4" s="83"/>
      <c r="F4" s="83"/>
      <c r="G4" s="2" t="s">
        <v>8</v>
      </c>
      <c r="H4" s="2" t="s">
        <v>9</v>
      </c>
      <c r="I4" s="2" t="s">
        <v>10</v>
      </c>
      <c r="J4" s="2" t="s">
        <v>11</v>
      </c>
      <c r="K4" s="83"/>
      <c r="L4" s="3" t="s">
        <v>12</v>
      </c>
      <c r="M4" s="3" t="s">
        <v>13</v>
      </c>
      <c r="N4" s="3" t="s">
        <v>14</v>
      </c>
      <c r="O4" s="91"/>
      <c r="P4" s="91"/>
      <c r="Q4" s="4"/>
    </row>
    <row r="5" spans="1:17" hidden="1">
      <c r="A5" s="5" t="s">
        <v>15</v>
      </c>
      <c r="B5" s="6" t="s">
        <v>16</v>
      </c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8"/>
      <c r="Q5" s="4"/>
    </row>
    <row r="6" spans="1:17" ht="36.75" hidden="1" customHeight="1">
      <c r="A6" s="11" t="s">
        <v>17</v>
      </c>
      <c r="B6" s="12" t="s">
        <v>18</v>
      </c>
      <c r="C6" s="13"/>
      <c r="D6" s="14"/>
      <c r="E6" s="15" t="s">
        <v>19</v>
      </c>
      <c r="F6" s="16" t="s">
        <v>20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22</v>
      </c>
      <c r="L6" s="18">
        <f>SUM(M6:N6)</f>
        <v>4347.5600000000004</v>
      </c>
      <c r="M6" s="18">
        <f>+'[1]APP-CSE'!AD48</f>
        <v>4347.5600000000004</v>
      </c>
      <c r="N6" s="19">
        <v>0</v>
      </c>
      <c r="O6" s="79" t="s">
        <v>23</v>
      </c>
      <c r="P6" s="80"/>
      <c r="Q6" s="4"/>
    </row>
    <row r="7" spans="1:17" hidden="1">
      <c r="A7" s="11" t="s">
        <v>17</v>
      </c>
      <c r="B7" s="20" t="s">
        <v>24</v>
      </c>
      <c r="C7" s="13"/>
      <c r="D7" s="14"/>
      <c r="E7" s="21" t="s">
        <v>25</v>
      </c>
      <c r="F7" s="21" t="s">
        <v>25</v>
      </c>
      <c r="G7" s="17" t="s">
        <v>21</v>
      </c>
      <c r="H7" s="17" t="s">
        <v>21</v>
      </c>
      <c r="I7" s="17" t="s">
        <v>21</v>
      </c>
      <c r="J7" s="17" t="s">
        <v>21</v>
      </c>
      <c r="K7" s="17" t="s">
        <v>22</v>
      </c>
      <c r="L7" s="22">
        <f t="shared" ref="L7:L14" si="0">SUM(M7:N7)</f>
        <v>169489.68</v>
      </c>
      <c r="M7" s="23">
        <f>+'[1]APP-CSE'!AD131</f>
        <v>169489.68</v>
      </c>
      <c r="N7" s="19">
        <v>0</v>
      </c>
      <c r="O7" s="67" t="s">
        <v>26</v>
      </c>
      <c r="P7" s="68"/>
      <c r="Q7" s="4"/>
    </row>
    <row r="8" spans="1:17" hidden="1">
      <c r="A8" s="11" t="s">
        <v>17</v>
      </c>
      <c r="B8" s="20" t="s">
        <v>27</v>
      </c>
      <c r="C8" s="13"/>
      <c r="D8" s="14"/>
      <c r="E8" s="21" t="s">
        <v>25</v>
      </c>
      <c r="F8" s="21" t="s">
        <v>25</v>
      </c>
      <c r="G8" s="17" t="s">
        <v>21</v>
      </c>
      <c r="H8" s="17" t="s">
        <v>21</v>
      </c>
      <c r="I8" s="17" t="s">
        <v>21</v>
      </c>
      <c r="J8" s="17" t="s">
        <v>21</v>
      </c>
      <c r="K8" s="17" t="s">
        <v>22</v>
      </c>
      <c r="L8" s="22">
        <f t="shared" si="0"/>
        <v>2842.01</v>
      </c>
      <c r="M8" s="22">
        <f>+'[1]APP-CSE'!AD146</f>
        <v>2842.01</v>
      </c>
      <c r="N8" s="19">
        <v>0</v>
      </c>
      <c r="O8" s="67" t="s">
        <v>26</v>
      </c>
      <c r="P8" s="68"/>
      <c r="Q8" s="4"/>
    </row>
    <row r="9" spans="1:17" hidden="1">
      <c r="A9" s="11" t="s">
        <v>17</v>
      </c>
      <c r="B9" s="20" t="s">
        <v>28</v>
      </c>
      <c r="C9" s="13"/>
      <c r="D9" s="14"/>
      <c r="E9" s="21" t="s">
        <v>25</v>
      </c>
      <c r="F9" s="21" t="s">
        <v>25</v>
      </c>
      <c r="G9" s="17" t="s">
        <v>21</v>
      </c>
      <c r="H9" s="17" t="s">
        <v>21</v>
      </c>
      <c r="I9" s="17" t="s">
        <v>21</v>
      </c>
      <c r="J9" s="17" t="s">
        <v>21</v>
      </c>
      <c r="K9" s="17" t="s">
        <v>22</v>
      </c>
      <c r="L9" s="22">
        <f t="shared" si="0"/>
        <v>25099.21</v>
      </c>
      <c r="M9" s="22">
        <f>+'[1]APP-CSE'!AD165</f>
        <v>25099.21</v>
      </c>
      <c r="N9" s="19">
        <v>0</v>
      </c>
      <c r="O9" s="67" t="s">
        <v>26</v>
      </c>
      <c r="P9" s="68"/>
      <c r="Q9" s="4"/>
    </row>
    <row r="10" spans="1:17" hidden="1">
      <c r="A10" s="11" t="s">
        <v>17</v>
      </c>
      <c r="B10" s="20" t="s">
        <v>29</v>
      </c>
      <c r="C10" s="13"/>
      <c r="D10" s="14"/>
      <c r="E10" s="21" t="s">
        <v>25</v>
      </c>
      <c r="F10" s="21" t="s">
        <v>25</v>
      </c>
      <c r="G10" s="17" t="s">
        <v>21</v>
      </c>
      <c r="H10" s="17" t="s">
        <v>21</v>
      </c>
      <c r="I10" s="17" t="s">
        <v>21</v>
      </c>
      <c r="J10" s="17" t="s">
        <v>21</v>
      </c>
      <c r="K10" s="17" t="s">
        <v>22</v>
      </c>
      <c r="L10" s="22">
        <f t="shared" si="0"/>
        <v>20622.440000000002</v>
      </c>
      <c r="M10" s="22">
        <f>+'[1]APP-CSE'!AD190</f>
        <v>20622.440000000002</v>
      </c>
      <c r="N10" s="19">
        <v>0</v>
      </c>
      <c r="O10" s="67" t="s">
        <v>26</v>
      </c>
      <c r="P10" s="68"/>
      <c r="Q10" s="4"/>
    </row>
    <row r="11" spans="1:17" hidden="1">
      <c r="A11" s="11" t="s">
        <v>17</v>
      </c>
      <c r="B11" s="20" t="s">
        <v>30</v>
      </c>
      <c r="C11" s="13"/>
      <c r="D11" s="14"/>
      <c r="E11" s="21" t="s">
        <v>25</v>
      </c>
      <c r="F11" s="21" t="s">
        <v>25</v>
      </c>
      <c r="G11" s="17" t="s">
        <v>21</v>
      </c>
      <c r="H11" s="17" t="s">
        <v>21</v>
      </c>
      <c r="I11" s="17" t="s">
        <v>21</v>
      </c>
      <c r="J11" s="17" t="s">
        <v>21</v>
      </c>
      <c r="K11" s="17" t="s">
        <v>22</v>
      </c>
      <c r="L11" s="22">
        <f t="shared" si="0"/>
        <v>122405.89000000001</v>
      </c>
      <c r="M11" s="22">
        <f>+'[1]APP-CSE'!AD201</f>
        <v>122405.89000000001</v>
      </c>
      <c r="N11" s="19">
        <v>0</v>
      </c>
      <c r="O11" s="67" t="s">
        <v>26</v>
      </c>
      <c r="P11" s="68"/>
      <c r="Q11" s="4"/>
    </row>
    <row r="12" spans="1:17" hidden="1">
      <c r="A12" s="11" t="s">
        <v>17</v>
      </c>
      <c r="B12" s="20" t="s">
        <v>31</v>
      </c>
      <c r="C12" s="13"/>
      <c r="D12" s="14"/>
      <c r="E12" s="21" t="s">
        <v>25</v>
      </c>
      <c r="F12" s="21" t="s">
        <v>25</v>
      </c>
      <c r="G12" s="17" t="s">
        <v>21</v>
      </c>
      <c r="H12" s="17" t="s">
        <v>21</v>
      </c>
      <c r="I12" s="17" t="s">
        <v>21</v>
      </c>
      <c r="J12" s="17" t="s">
        <v>21</v>
      </c>
      <c r="K12" s="17" t="s">
        <v>22</v>
      </c>
      <c r="L12" s="22">
        <f t="shared" si="0"/>
        <v>464378.92</v>
      </c>
      <c r="M12" s="22">
        <f>+'[1]APP-CSE'!AD379</f>
        <v>464378.92</v>
      </c>
      <c r="N12" s="19">
        <v>0</v>
      </c>
      <c r="O12" s="67" t="s">
        <v>26</v>
      </c>
      <c r="P12" s="68"/>
      <c r="Q12" s="4"/>
    </row>
    <row r="13" spans="1:17" hidden="1">
      <c r="A13" s="11" t="s">
        <v>17</v>
      </c>
      <c r="B13" s="20" t="s">
        <v>32</v>
      </c>
      <c r="C13" s="13"/>
      <c r="D13" s="14"/>
      <c r="E13" s="21" t="s">
        <v>25</v>
      </c>
      <c r="F13" s="21" t="s">
        <v>25</v>
      </c>
      <c r="G13" s="17" t="s">
        <v>21</v>
      </c>
      <c r="H13" s="17" t="s">
        <v>21</v>
      </c>
      <c r="I13" s="17" t="s">
        <v>21</v>
      </c>
      <c r="J13" s="17" t="s">
        <v>21</v>
      </c>
      <c r="K13" s="17" t="s">
        <v>22</v>
      </c>
      <c r="L13" s="22">
        <f t="shared" si="0"/>
        <v>0</v>
      </c>
      <c r="M13" s="24" t="s">
        <v>62</v>
      </c>
      <c r="N13" s="19"/>
      <c r="O13" s="25"/>
      <c r="P13" s="14"/>
      <c r="Q13" s="4"/>
    </row>
    <row r="14" spans="1:17" ht="18.75" hidden="1" customHeight="1">
      <c r="A14" s="26"/>
      <c r="B14" s="25"/>
      <c r="C14" s="27"/>
      <c r="D14" s="14"/>
      <c r="E14" s="28"/>
      <c r="F14" s="28"/>
      <c r="G14" s="28"/>
      <c r="H14" s="28"/>
      <c r="I14" s="28"/>
      <c r="J14" s="71" t="s">
        <v>33</v>
      </c>
      <c r="K14" s="72"/>
      <c r="L14" s="29">
        <f t="shared" si="0"/>
        <v>809185.71</v>
      </c>
      <c r="M14" s="29">
        <f>SUM(M6:M13)</f>
        <v>809185.71</v>
      </c>
      <c r="N14" s="19">
        <v>0</v>
      </c>
      <c r="O14" s="25"/>
      <c r="P14" s="14"/>
      <c r="Q14" s="4"/>
    </row>
    <row r="15" spans="1:17">
      <c r="A15" s="26"/>
      <c r="B15" s="30" t="s">
        <v>63</v>
      </c>
      <c r="C15" s="27"/>
      <c r="D15" s="14"/>
      <c r="E15" s="28"/>
      <c r="F15" s="28"/>
      <c r="G15" s="28"/>
      <c r="H15" s="28"/>
      <c r="I15" s="28"/>
      <c r="J15" s="28"/>
      <c r="K15" s="28"/>
      <c r="L15" s="19"/>
      <c r="M15" s="19"/>
      <c r="N15" s="19"/>
      <c r="O15" s="25"/>
      <c r="P15" s="14"/>
      <c r="Q15" s="4"/>
    </row>
    <row r="16" spans="1:17" s="104" customFormat="1" ht="25.5" customHeight="1">
      <c r="A16" s="95" t="s">
        <v>17</v>
      </c>
      <c r="B16" s="96" t="s">
        <v>64</v>
      </c>
      <c r="C16" s="97"/>
      <c r="D16" s="98"/>
      <c r="E16" s="112" t="s">
        <v>19</v>
      </c>
      <c r="F16" s="99" t="s">
        <v>35</v>
      </c>
      <c r="G16" s="99" t="s">
        <v>21</v>
      </c>
      <c r="H16" s="99" t="s">
        <v>21</v>
      </c>
      <c r="I16" s="99" t="s">
        <v>21</v>
      </c>
      <c r="J16" s="99" t="s">
        <v>21</v>
      </c>
      <c r="K16" s="99" t="s">
        <v>22</v>
      </c>
      <c r="L16" s="100">
        <f>SUM(M16:N16)</f>
        <v>12250</v>
      </c>
      <c r="M16" s="100">
        <v>12250</v>
      </c>
      <c r="N16" s="101">
        <v>0</v>
      </c>
      <c r="O16" s="102"/>
      <c r="P16" s="103"/>
      <c r="Q16" s="94"/>
    </row>
    <row r="17" spans="1:17" s="104" customFormat="1">
      <c r="A17" s="95" t="s">
        <v>17</v>
      </c>
      <c r="B17" s="105" t="s">
        <v>36</v>
      </c>
      <c r="C17" s="97"/>
      <c r="D17" s="98"/>
      <c r="E17" s="106" t="s">
        <v>25</v>
      </c>
      <c r="F17" s="99" t="s">
        <v>35</v>
      </c>
      <c r="G17" s="99" t="s">
        <v>21</v>
      </c>
      <c r="H17" s="99" t="s">
        <v>21</v>
      </c>
      <c r="I17" s="99" t="s">
        <v>21</v>
      </c>
      <c r="J17" s="99" t="s">
        <v>21</v>
      </c>
      <c r="K17" s="99" t="s">
        <v>22</v>
      </c>
      <c r="L17" s="107">
        <f t="shared" ref="L17:L25" si="1">SUM(M17:N17)</f>
        <v>113867</v>
      </c>
      <c r="M17" s="107">
        <v>113867</v>
      </c>
      <c r="N17" s="101">
        <v>0</v>
      </c>
      <c r="O17" s="108"/>
      <c r="P17" s="109"/>
      <c r="Q17" s="94"/>
    </row>
    <row r="18" spans="1:17" s="104" customFormat="1">
      <c r="A18" s="95" t="s">
        <v>17</v>
      </c>
      <c r="B18" s="105" t="s">
        <v>48</v>
      </c>
      <c r="C18" s="97"/>
      <c r="D18" s="98"/>
      <c r="E18" s="106" t="s">
        <v>25</v>
      </c>
      <c r="F18" s="99" t="s">
        <v>35</v>
      </c>
      <c r="G18" s="99" t="s">
        <v>21</v>
      </c>
      <c r="H18" s="99" t="s">
        <v>21</v>
      </c>
      <c r="I18" s="99" t="s">
        <v>21</v>
      </c>
      <c r="J18" s="99" t="s">
        <v>21</v>
      </c>
      <c r="K18" s="99" t="s">
        <v>22</v>
      </c>
      <c r="L18" s="107">
        <f t="shared" si="1"/>
        <v>143555</v>
      </c>
      <c r="M18" s="107">
        <v>143555</v>
      </c>
      <c r="N18" s="101">
        <v>0</v>
      </c>
      <c r="O18" s="108"/>
      <c r="P18" s="109"/>
      <c r="Q18" s="94"/>
    </row>
    <row r="19" spans="1:17" s="104" customFormat="1">
      <c r="A19" s="95" t="s">
        <v>17</v>
      </c>
      <c r="B19" s="105" t="s">
        <v>86</v>
      </c>
      <c r="C19" s="97"/>
      <c r="D19" s="98"/>
      <c r="E19" s="106" t="s">
        <v>25</v>
      </c>
      <c r="F19" s="99" t="s">
        <v>35</v>
      </c>
      <c r="G19" s="99" t="s">
        <v>21</v>
      </c>
      <c r="H19" s="99" t="s">
        <v>21</v>
      </c>
      <c r="I19" s="99" t="s">
        <v>21</v>
      </c>
      <c r="J19" s="99" t="s">
        <v>21</v>
      </c>
      <c r="K19" s="99" t="s">
        <v>22</v>
      </c>
      <c r="L19" s="107">
        <f t="shared" si="1"/>
        <v>91495</v>
      </c>
      <c r="M19" s="107">
        <v>91495</v>
      </c>
      <c r="N19" s="101">
        <v>0</v>
      </c>
      <c r="O19" s="108"/>
      <c r="P19" s="109"/>
      <c r="Q19" s="94"/>
    </row>
    <row r="20" spans="1:17" s="104" customFormat="1">
      <c r="A20" s="95" t="s">
        <v>17</v>
      </c>
      <c r="B20" s="105" t="s">
        <v>38</v>
      </c>
      <c r="C20" s="97"/>
      <c r="D20" s="98"/>
      <c r="E20" s="106" t="s">
        <v>25</v>
      </c>
      <c r="F20" s="99" t="s">
        <v>35</v>
      </c>
      <c r="G20" s="99" t="s">
        <v>21</v>
      </c>
      <c r="H20" s="99" t="s">
        <v>21</v>
      </c>
      <c r="I20" s="99" t="s">
        <v>21</v>
      </c>
      <c r="J20" s="99" t="s">
        <v>21</v>
      </c>
      <c r="K20" s="99" t="s">
        <v>22</v>
      </c>
      <c r="L20" s="107">
        <f t="shared" si="1"/>
        <v>25500</v>
      </c>
      <c r="M20" s="107">
        <v>25500</v>
      </c>
      <c r="N20" s="101">
        <v>0</v>
      </c>
      <c r="O20" s="108"/>
      <c r="P20" s="109"/>
      <c r="Q20" s="94"/>
    </row>
    <row r="21" spans="1:17" s="104" customFormat="1" ht="15" customHeight="1">
      <c r="A21" s="96" t="s">
        <v>17</v>
      </c>
      <c r="B21" s="64" t="s">
        <v>87</v>
      </c>
      <c r="C21" s="65"/>
      <c r="D21" s="66"/>
      <c r="E21" s="106" t="s">
        <v>25</v>
      </c>
      <c r="F21" s="110" t="s">
        <v>35</v>
      </c>
      <c r="G21" s="99" t="s">
        <v>21</v>
      </c>
      <c r="H21" s="99" t="s">
        <v>21</v>
      </c>
      <c r="I21" s="99" t="s">
        <v>21</v>
      </c>
      <c r="J21" s="99" t="s">
        <v>21</v>
      </c>
      <c r="K21" s="99" t="s">
        <v>22</v>
      </c>
      <c r="L21" s="107">
        <f t="shared" si="1"/>
        <v>7560</v>
      </c>
      <c r="M21" s="107">
        <v>7560</v>
      </c>
      <c r="N21" s="101">
        <v>0</v>
      </c>
      <c r="O21" s="108"/>
      <c r="P21" s="109"/>
      <c r="Q21" s="94"/>
    </row>
    <row r="22" spans="1:17" s="104" customFormat="1" ht="15" customHeight="1">
      <c r="A22" s="96" t="s">
        <v>17</v>
      </c>
      <c r="B22" s="61" t="s">
        <v>88</v>
      </c>
      <c r="C22" s="62"/>
      <c r="D22" s="63"/>
      <c r="E22" s="106" t="s">
        <v>25</v>
      </c>
      <c r="F22" s="110" t="s">
        <v>35</v>
      </c>
      <c r="G22" s="99" t="s">
        <v>21</v>
      </c>
      <c r="H22" s="99" t="s">
        <v>21</v>
      </c>
      <c r="I22" s="99" t="s">
        <v>21</v>
      </c>
      <c r="J22" s="99" t="s">
        <v>21</v>
      </c>
      <c r="K22" s="99" t="s">
        <v>22</v>
      </c>
      <c r="L22" s="107">
        <f t="shared" si="1"/>
        <v>1400</v>
      </c>
      <c r="M22" s="107">
        <v>1400</v>
      </c>
      <c r="N22" s="101">
        <v>0</v>
      </c>
      <c r="O22" s="113"/>
      <c r="P22" s="114"/>
      <c r="Q22" s="94"/>
    </row>
    <row r="23" spans="1:17" s="104" customFormat="1" ht="15" customHeight="1">
      <c r="A23" s="96" t="s">
        <v>17</v>
      </c>
      <c r="B23" s="61" t="s">
        <v>83</v>
      </c>
      <c r="C23" s="62"/>
      <c r="D23" s="63"/>
      <c r="E23" s="106" t="s">
        <v>25</v>
      </c>
      <c r="F23" s="110" t="s">
        <v>35</v>
      </c>
      <c r="G23" s="99" t="s">
        <v>21</v>
      </c>
      <c r="H23" s="99" t="s">
        <v>21</v>
      </c>
      <c r="I23" s="99" t="s">
        <v>21</v>
      </c>
      <c r="J23" s="99" t="s">
        <v>21</v>
      </c>
      <c r="K23" s="99" t="s">
        <v>22</v>
      </c>
      <c r="L23" s="107">
        <f t="shared" si="1"/>
        <v>177200</v>
      </c>
      <c r="M23" s="107">
        <v>177200</v>
      </c>
      <c r="N23" s="101">
        <v>0</v>
      </c>
      <c r="O23" s="113"/>
      <c r="P23" s="114"/>
      <c r="Q23" s="94"/>
    </row>
    <row r="24" spans="1:17" s="104" customFormat="1" ht="15" customHeight="1">
      <c r="A24" s="96" t="s">
        <v>17</v>
      </c>
      <c r="B24" s="61" t="s">
        <v>50</v>
      </c>
      <c r="C24" s="62"/>
      <c r="D24" s="63"/>
      <c r="E24" s="106" t="s">
        <v>25</v>
      </c>
      <c r="F24" s="110" t="s">
        <v>35</v>
      </c>
      <c r="G24" s="99" t="s">
        <v>21</v>
      </c>
      <c r="H24" s="99" t="s">
        <v>21</v>
      </c>
      <c r="I24" s="99" t="s">
        <v>21</v>
      </c>
      <c r="J24" s="99" t="s">
        <v>21</v>
      </c>
      <c r="K24" s="99" t="s">
        <v>22</v>
      </c>
      <c r="L24" s="107">
        <f t="shared" si="1"/>
        <v>190500</v>
      </c>
      <c r="M24" s="107">
        <v>190500</v>
      </c>
      <c r="N24" s="101">
        <v>0</v>
      </c>
      <c r="O24" s="113"/>
      <c r="P24" s="114"/>
      <c r="Q24" s="94"/>
    </row>
    <row r="25" spans="1:17" s="104" customFormat="1" ht="15" customHeight="1">
      <c r="A25" s="96" t="s">
        <v>17</v>
      </c>
      <c r="B25" s="61" t="s">
        <v>31</v>
      </c>
      <c r="C25" s="62"/>
      <c r="D25" s="63"/>
      <c r="E25" s="106" t="s">
        <v>25</v>
      </c>
      <c r="F25" s="110" t="s">
        <v>35</v>
      </c>
      <c r="G25" s="99" t="s">
        <v>21</v>
      </c>
      <c r="H25" s="99" t="s">
        <v>21</v>
      </c>
      <c r="I25" s="99" t="s">
        <v>21</v>
      </c>
      <c r="J25" s="99" t="s">
        <v>21</v>
      </c>
      <c r="K25" s="99" t="s">
        <v>22</v>
      </c>
      <c r="L25" s="107">
        <f t="shared" si="1"/>
        <v>145440.79999999999</v>
      </c>
      <c r="M25" s="107">
        <v>145440.79999999999</v>
      </c>
      <c r="N25" s="101">
        <v>0</v>
      </c>
      <c r="O25" s="113"/>
      <c r="P25" s="114"/>
      <c r="Q25" s="94"/>
    </row>
    <row r="26" spans="1:17" ht="9" customHeight="1">
      <c r="A26" s="26"/>
      <c r="B26" s="34"/>
      <c r="C26" s="34"/>
      <c r="D26" s="35"/>
      <c r="E26" s="28"/>
      <c r="F26" s="31"/>
      <c r="G26" s="28"/>
      <c r="H26" s="28"/>
      <c r="I26" s="28"/>
      <c r="J26" s="28"/>
      <c r="K26" s="28"/>
      <c r="L26" s="29"/>
      <c r="M26" s="29"/>
      <c r="N26" s="19"/>
      <c r="O26" s="25"/>
      <c r="P26" s="14"/>
      <c r="Q26" s="4"/>
    </row>
    <row r="27" spans="1:17">
      <c r="A27" s="11"/>
      <c r="B27" s="30" t="s">
        <v>43</v>
      </c>
      <c r="C27" s="27"/>
      <c r="D27" s="14"/>
      <c r="E27" s="21"/>
      <c r="F27" s="31"/>
      <c r="G27" s="17"/>
      <c r="H27" s="17"/>
      <c r="I27" s="17"/>
      <c r="J27" s="17"/>
      <c r="K27" s="17"/>
      <c r="L27" s="22"/>
      <c r="M27" s="22"/>
      <c r="N27" s="19"/>
      <c r="O27" s="25"/>
      <c r="P27" s="14"/>
      <c r="Q27" s="4"/>
    </row>
    <row r="28" spans="1:17">
      <c r="A28" s="11"/>
      <c r="B28" s="20" t="s">
        <v>89</v>
      </c>
      <c r="C28" s="27"/>
      <c r="D28" s="14"/>
      <c r="E28" s="21"/>
      <c r="F28" s="31"/>
      <c r="G28" s="17"/>
      <c r="H28" s="17"/>
      <c r="I28" s="17"/>
      <c r="J28" s="17"/>
      <c r="K28" s="17"/>
      <c r="L28" s="22">
        <f t="shared" ref="L28:L43" si="2">SUM(M28:N28)</f>
        <v>139220</v>
      </c>
      <c r="M28" s="22">
        <v>139220</v>
      </c>
      <c r="N28" s="101">
        <v>0</v>
      </c>
      <c r="O28" s="25"/>
      <c r="P28" s="14"/>
      <c r="Q28" s="4"/>
    </row>
    <row r="29" spans="1:17" ht="15" customHeight="1">
      <c r="A29" s="11" t="s">
        <v>17</v>
      </c>
      <c r="B29" s="64" t="s">
        <v>44</v>
      </c>
      <c r="C29" s="65"/>
      <c r="D29" s="66"/>
      <c r="E29" s="21" t="s">
        <v>25</v>
      </c>
      <c r="F29" s="31" t="s">
        <v>35</v>
      </c>
      <c r="G29" s="17" t="s">
        <v>21</v>
      </c>
      <c r="H29" s="17" t="s">
        <v>21</v>
      </c>
      <c r="I29" s="17" t="s">
        <v>21</v>
      </c>
      <c r="J29" s="17" t="s">
        <v>21</v>
      </c>
      <c r="K29" s="17" t="s">
        <v>22</v>
      </c>
      <c r="L29" s="22">
        <f t="shared" si="2"/>
        <v>68400</v>
      </c>
      <c r="M29" s="22">
        <v>68400</v>
      </c>
      <c r="N29" s="101">
        <v>0</v>
      </c>
      <c r="O29" s="67"/>
      <c r="P29" s="68"/>
      <c r="Q29" s="4"/>
    </row>
    <row r="30" spans="1:17" ht="15" customHeight="1">
      <c r="A30" s="11" t="s">
        <v>17</v>
      </c>
      <c r="B30" s="61" t="s">
        <v>90</v>
      </c>
      <c r="C30" s="62"/>
      <c r="D30" s="63"/>
      <c r="E30" s="21" t="s">
        <v>25</v>
      </c>
      <c r="F30" s="31" t="s">
        <v>35</v>
      </c>
      <c r="G30" s="17" t="s">
        <v>21</v>
      </c>
      <c r="H30" s="17" t="s">
        <v>21</v>
      </c>
      <c r="I30" s="17" t="s">
        <v>21</v>
      </c>
      <c r="J30" s="17" t="s">
        <v>21</v>
      </c>
      <c r="K30" s="17" t="s">
        <v>22</v>
      </c>
      <c r="L30" s="22">
        <f t="shared" si="2"/>
        <v>113500</v>
      </c>
      <c r="M30" s="22">
        <v>113500</v>
      </c>
      <c r="N30" s="101">
        <v>0</v>
      </c>
      <c r="O30" s="57"/>
      <c r="P30" s="58"/>
      <c r="Q30" s="4"/>
    </row>
    <row r="31" spans="1:17" ht="45" customHeight="1">
      <c r="A31" s="11" t="s">
        <v>17</v>
      </c>
      <c r="B31" s="61" t="s">
        <v>41</v>
      </c>
      <c r="C31" s="62"/>
      <c r="D31" s="63"/>
      <c r="E31" s="32" t="s">
        <v>25</v>
      </c>
      <c r="F31" s="33" t="s">
        <v>105</v>
      </c>
      <c r="G31" s="17" t="s">
        <v>21</v>
      </c>
      <c r="H31" s="17" t="s">
        <v>21</v>
      </c>
      <c r="I31" s="17" t="s">
        <v>21</v>
      </c>
      <c r="J31" s="17" t="s">
        <v>21</v>
      </c>
      <c r="K31" s="17" t="s">
        <v>22</v>
      </c>
      <c r="L31" s="18">
        <f t="shared" si="2"/>
        <v>389300</v>
      </c>
      <c r="M31" s="18">
        <v>389300</v>
      </c>
      <c r="N31" s="101">
        <v>0</v>
      </c>
      <c r="O31" s="57"/>
      <c r="P31" s="58"/>
      <c r="Q31" s="4"/>
    </row>
    <row r="32" spans="1:17" s="104" customFormat="1" ht="33.75" customHeight="1">
      <c r="A32" s="95" t="s">
        <v>17</v>
      </c>
      <c r="B32" s="64" t="s">
        <v>85</v>
      </c>
      <c r="C32" s="65"/>
      <c r="D32" s="66"/>
      <c r="E32" s="111" t="s">
        <v>25</v>
      </c>
      <c r="F32" s="112" t="s">
        <v>91</v>
      </c>
      <c r="G32" s="99" t="s">
        <v>21</v>
      </c>
      <c r="H32" s="99" t="s">
        <v>21</v>
      </c>
      <c r="I32" s="99" t="s">
        <v>21</v>
      </c>
      <c r="J32" s="99" t="s">
        <v>21</v>
      </c>
      <c r="K32" s="99" t="s">
        <v>22</v>
      </c>
      <c r="L32" s="100">
        <f t="shared" ref="L32" si="3">SUM(M32:N32)</f>
        <v>1572000</v>
      </c>
      <c r="M32" s="100">
        <v>1572000</v>
      </c>
      <c r="N32" s="101">
        <v>0</v>
      </c>
      <c r="O32" s="108"/>
      <c r="P32" s="109"/>
      <c r="Q32" s="94"/>
    </row>
    <row r="33" spans="1:17" s="104" customFormat="1" ht="33" customHeight="1">
      <c r="A33" s="95" t="s">
        <v>17</v>
      </c>
      <c r="B33" s="64" t="s">
        <v>92</v>
      </c>
      <c r="C33" s="65"/>
      <c r="D33" s="66"/>
      <c r="E33" s="111" t="s">
        <v>25</v>
      </c>
      <c r="F33" s="112" t="s">
        <v>91</v>
      </c>
      <c r="G33" s="99" t="s">
        <v>21</v>
      </c>
      <c r="H33" s="99" t="s">
        <v>21</v>
      </c>
      <c r="I33" s="99" t="s">
        <v>21</v>
      </c>
      <c r="J33" s="99" t="s">
        <v>21</v>
      </c>
      <c r="K33" s="99" t="s">
        <v>22</v>
      </c>
      <c r="L33" s="100">
        <f t="shared" si="2"/>
        <v>400000</v>
      </c>
      <c r="M33" s="100">
        <v>400000</v>
      </c>
      <c r="N33" s="101">
        <v>0</v>
      </c>
      <c r="O33" s="108"/>
      <c r="P33" s="109"/>
      <c r="Q33" s="94"/>
    </row>
    <row r="34" spans="1:17" ht="33" customHeight="1">
      <c r="A34" s="11" t="s">
        <v>17</v>
      </c>
      <c r="B34" s="12" t="s">
        <v>93</v>
      </c>
      <c r="C34" s="27"/>
      <c r="D34" s="14"/>
      <c r="E34" s="32" t="s">
        <v>25</v>
      </c>
      <c r="F34" s="112" t="s">
        <v>91</v>
      </c>
      <c r="G34" s="17" t="s">
        <v>21</v>
      </c>
      <c r="H34" s="17" t="s">
        <v>21</v>
      </c>
      <c r="I34" s="17" t="s">
        <v>21</v>
      </c>
      <c r="J34" s="17" t="s">
        <v>21</v>
      </c>
      <c r="K34" s="17" t="s">
        <v>22</v>
      </c>
      <c r="L34" s="18">
        <f t="shared" si="2"/>
        <v>423000</v>
      </c>
      <c r="M34" s="18">
        <v>423000</v>
      </c>
      <c r="N34" s="101">
        <v>0</v>
      </c>
      <c r="O34" s="67"/>
      <c r="P34" s="68"/>
      <c r="Q34" s="4"/>
    </row>
    <row r="35" spans="1:17" ht="33" customHeight="1">
      <c r="A35" s="11" t="s">
        <v>17</v>
      </c>
      <c r="B35" s="12" t="s">
        <v>94</v>
      </c>
      <c r="C35" s="27"/>
      <c r="D35" s="14"/>
      <c r="E35" s="32" t="s">
        <v>25</v>
      </c>
      <c r="F35" s="112" t="s">
        <v>91</v>
      </c>
      <c r="G35" s="17" t="s">
        <v>21</v>
      </c>
      <c r="H35" s="17" t="s">
        <v>21</v>
      </c>
      <c r="I35" s="17" t="s">
        <v>21</v>
      </c>
      <c r="J35" s="17" t="s">
        <v>21</v>
      </c>
      <c r="K35" s="17" t="s">
        <v>22</v>
      </c>
      <c r="L35" s="18">
        <f t="shared" si="2"/>
        <v>522000</v>
      </c>
      <c r="M35" s="18">
        <v>522000</v>
      </c>
      <c r="N35" s="101">
        <v>0</v>
      </c>
      <c r="O35" s="57"/>
      <c r="P35" s="58"/>
      <c r="Q35" s="4"/>
    </row>
    <row r="36" spans="1:17" ht="33" customHeight="1">
      <c r="A36" s="11" t="s">
        <v>17</v>
      </c>
      <c r="B36" s="12" t="s">
        <v>95</v>
      </c>
      <c r="C36" s="27"/>
      <c r="D36" s="14"/>
      <c r="E36" s="32" t="s">
        <v>25</v>
      </c>
      <c r="F36" s="112" t="s">
        <v>91</v>
      </c>
      <c r="G36" s="17" t="s">
        <v>21</v>
      </c>
      <c r="H36" s="17" t="s">
        <v>21</v>
      </c>
      <c r="I36" s="17" t="s">
        <v>21</v>
      </c>
      <c r="J36" s="17" t="s">
        <v>21</v>
      </c>
      <c r="K36" s="17" t="s">
        <v>22</v>
      </c>
      <c r="L36" s="18">
        <f t="shared" si="2"/>
        <v>20000</v>
      </c>
      <c r="M36" s="18">
        <v>20000</v>
      </c>
      <c r="N36" s="101">
        <v>0</v>
      </c>
      <c r="O36" s="57"/>
      <c r="P36" s="58"/>
      <c r="Q36" s="4"/>
    </row>
    <row r="37" spans="1:17" ht="33" customHeight="1">
      <c r="A37" s="11" t="s">
        <v>17</v>
      </c>
      <c r="B37" s="12" t="s">
        <v>96</v>
      </c>
      <c r="C37" s="27"/>
      <c r="D37" s="14"/>
      <c r="E37" s="32" t="s">
        <v>25</v>
      </c>
      <c r="F37" s="112" t="s">
        <v>97</v>
      </c>
      <c r="G37" s="17" t="s">
        <v>21</v>
      </c>
      <c r="H37" s="17" t="s">
        <v>21</v>
      </c>
      <c r="I37" s="17" t="s">
        <v>21</v>
      </c>
      <c r="J37" s="17" t="s">
        <v>21</v>
      </c>
      <c r="K37" s="17" t="s">
        <v>22</v>
      </c>
      <c r="L37" s="18">
        <f t="shared" si="2"/>
        <v>334000</v>
      </c>
      <c r="M37" s="18">
        <v>334000</v>
      </c>
      <c r="N37" s="101">
        <v>0</v>
      </c>
      <c r="O37" s="57"/>
      <c r="P37" s="58"/>
      <c r="Q37" s="4"/>
    </row>
    <row r="38" spans="1:17" ht="33" customHeight="1">
      <c r="A38" s="11" t="s">
        <v>17</v>
      </c>
      <c r="B38" s="115" t="s">
        <v>98</v>
      </c>
      <c r="C38" s="116"/>
      <c r="D38" s="117"/>
      <c r="E38" s="32" t="s">
        <v>25</v>
      </c>
      <c r="F38" s="119" t="s">
        <v>91</v>
      </c>
      <c r="G38" s="17" t="s">
        <v>21</v>
      </c>
      <c r="H38" s="17" t="s">
        <v>21</v>
      </c>
      <c r="I38" s="17" t="s">
        <v>21</v>
      </c>
      <c r="J38" s="17" t="s">
        <v>21</v>
      </c>
      <c r="K38" s="17" t="s">
        <v>22</v>
      </c>
      <c r="L38" s="18">
        <f t="shared" si="2"/>
        <v>27000</v>
      </c>
      <c r="M38" s="18">
        <v>27000</v>
      </c>
      <c r="N38" s="101">
        <v>0</v>
      </c>
      <c r="O38" s="57"/>
      <c r="P38" s="58"/>
      <c r="Q38" s="4"/>
    </row>
    <row r="39" spans="1:17" ht="45.75" customHeight="1">
      <c r="A39" s="11" t="s">
        <v>17</v>
      </c>
      <c r="B39" s="12" t="s">
        <v>99</v>
      </c>
      <c r="C39" s="27"/>
      <c r="D39" s="14"/>
      <c r="E39" s="32" t="s">
        <v>25</v>
      </c>
      <c r="F39" s="118" t="s">
        <v>100</v>
      </c>
      <c r="G39" s="17" t="s">
        <v>21</v>
      </c>
      <c r="H39" s="17" t="s">
        <v>21</v>
      </c>
      <c r="I39" s="17" t="s">
        <v>21</v>
      </c>
      <c r="J39" s="17" t="s">
        <v>21</v>
      </c>
      <c r="K39" s="17" t="s">
        <v>22</v>
      </c>
      <c r="L39" s="18">
        <f t="shared" si="2"/>
        <v>50000</v>
      </c>
      <c r="M39" s="18">
        <v>50000</v>
      </c>
      <c r="N39" s="101">
        <v>0</v>
      </c>
      <c r="O39" s="67"/>
      <c r="P39" s="68"/>
      <c r="Q39" s="4"/>
    </row>
    <row r="40" spans="1:17" ht="48" customHeight="1">
      <c r="A40" s="11" t="s">
        <v>17</v>
      </c>
      <c r="B40" s="37" t="s">
        <v>101</v>
      </c>
      <c r="C40" s="38"/>
      <c r="D40" s="14"/>
      <c r="E40" s="32" t="s">
        <v>25</v>
      </c>
      <c r="F40" s="118" t="s">
        <v>100</v>
      </c>
      <c r="G40" s="17" t="s">
        <v>21</v>
      </c>
      <c r="H40" s="17" t="s">
        <v>21</v>
      </c>
      <c r="I40" s="17" t="s">
        <v>21</v>
      </c>
      <c r="J40" s="17" t="s">
        <v>21</v>
      </c>
      <c r="K40" s="17" t="s">
        <v>22</v>
      </c>
      <c r="L40" s="18">
        <f t="shared" ref="L40" si="4">SUM(M40:N40)</f>
        <v>169000</v>
      </c>
      <c r="M40" s="39">
        <v>169000</v>
      </c>
      <c r="N40" s="101">
        <v>0</v>
      </c>
      <c r="O40" s="69"/>
      <c r="P40" s="70"/>
      <c r="Q40" s="4"/>
    </row>
    <row r="41" spans="1:17" ht="48" customHeight="1">
      <c r="A41" s="11" t="s">
        <v>17</v>
      </c>
      <c r="B41" s="37" t="s">
        <v>102</v>
      </c>
      <c r="C41" s="38"/>
      <c r="D41" s="14"/>
      <c r="E41" s="32" t="s">
        <v>25</v>
      </c>
      <c r="F41" s="118" t="s">
        <v>100</v>
      </c>
      <c r="G41" s="17" t="s">
        <v>21</v>
      </c>
      <c r="H41" s="17" t="s">
        <v>21</v>
      </c>
      <c r="I41" s="17" t="s">
        <v>21</v>
      </c>
      <c r="J41" s="17" t="s">
        <v>21</v>
      </c>
      <c r="K41" s="17" t="s">
        <v>22</v>
      </c>
      <c r="L41" s="18">
        <f t="shared" si="2"/>
        <v>574000</v>
      </c>
      <c r="M41" s="39">
        <v>574000</v>
      </c>
      <c r="N41" s="101">
        <v>0</v>
      </c>
      <c r="O41" s="69"/>
      <c r="P41" s="70"/>
      <c r="Q41" s="4"/>
    </row>
    <row r="42" spans="1:17" ht="23.25" customHeight="1">
      <c r="A42" s="11" t="s">
        <v>17</v>
      </c>
      <c r="B42" s="37" t="s">
        <v>103</v>
      </c>
      <c r="C42" s="38"/>
      <c r="D42" s="14"/>
      <c r="E42" s="32" t="s">
        <v>25</v>
      </c>
      <c r="F42" s="118" t="s">
        <v>97</v>
      </c>
      <c r="G42" s="17" t="s">
        <v>21</v>
      </c>
      <c r="H42" s="17" t="s">
        <v>21</v>
      </c>
      <c r="I42" s="17" t="s">
        <v>21</v>
      </c>
      <c r="J42" s="17" t="s">
        <v>21</v>
      </c>
      <c r="K42" s="17" t="s">
        <v>22</v>
      </c>
      <c r="L42" s="18">
        <f t="shared" si="2"/>
        <v>28000</v>
      </c>
      <c r="M42" s="39">
        <v>28000</v>
      </c>
      <c r="N42" s="101"/>
      <c r="O42" s="59"/>
      <c r="P42" s="60"/>
      <c r="Q42" s="4"/>
    </row>
    <row r="43" spans="1:17" ht="21" customHeight="1">
      <c r="A43" s="26"/>
      <c r="B43" s="25"/>
      <c r="C43" s="27"/>
      <c r="D43" s="14"/>
      <c r="E43" s="28"/>
      <c r="F43" s="28"/>
      <c r="G43" s="28"/>
      <c r="H43" s="28"/>
      <c r="I43" s="28"/>
      <c r="J43" s="71" t="s">
        <v>65</v>
      </c>
      <c r="K43" s="72"/>
      <c r="L43" s="29">
        <f t="shared" si="2"/>
        <v>5738187.7999999998</v>
      </c>
      <c r="M43" s="29">
        <f>SUM(M16:M42)</f>
        <v>5738187.7999999998</v>
      </c>
      <c r="N43" s="29">
        <f>SUM(N16:N41)</f>
        <v>0</v>
      </c>
      <c r="O43" s="25"/>
      <c r="P43" s="14"/>
      <c r="Q43" s="4"/>
    </row>
    <row r="44" spans="1:17">
      <c r="A44" s="26"/>
      <c r="B44" s="25"/>
      <c r="C44" s="27"/>
      <c r="D44" s="14"/>
      <c r="E44" s="28"/>
      <c r="F44" s="28"/>
      <c r="G44" s="28"/>
      <c r="H44" s="28"/>
      <c r="I44" s="28"/>
      <c r="J44" s="28"/>
      <c r="K44" s="28"/>
      <c r="L44" s="19"/>
      <c r="M44" s="19"/>
      <c r="N44" s="19"/>
      <c r="O44" s="25"/>
      <c r="P44" s="14"/>
      <c r="Q44" s="4"/>
    </row>
    <row r="45" spans="1:17" ht="13.5" customHeight="1">
      <c r="A45" s="1" t="s">
        <v>53</v>
      </c>
      <c r="B45" s="1"/>
      <c r="C45" s="1"/>
      <c r="D45" s="1"/>
      <c r="E45" s="1"/>
      <c r="F45" s="42" t="s">
        <v>54</v>
      </c>
      <c r="G45" s="1"/>
      <c r="H45" s="1"/>
      <c r="I45" s="1"/>
      <c r="J45" s="1"/>
      <c r="K45" s="1"/>
      <c r="L45" s="42" t="s">
        <v>55</v>
      </c>
      <c r="M45" s="1"/>
      <c r="N45" s="1"/>
      <c r="O45" s="1"/>
      <c r="P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>
      <c r="A48" s="43" t="s">
        <v>56</v>
      </c>
      <c r="B48" s="1"/>
      <c r="C48" s="1"/>
      <c r="D48" s="1"/>
      <c r="E48" s="1"/>
      <c r="F48" s="43" t="s">
        <v>57</v>
      </c>
      <c r="G48" s="43"/>
      <c r="H48" s="43"/>
      <c r="I48" s="43"/>
      <c r="J48" s="43"/>
      <c r="K48" s="43"/>
      <c r="L48" s="43" t="s">
        <v>58</v>
      </c>
      <c r="M48" s="1"/>
      <c r="N48" s="1"/>
      <c r="O48" s="1"/>
      <c r="P48" s="1"/>
    </row>
    <row r="49" spans="1:16">
      <c r="A49" s="1" t="s">
        <v>59</v>
      </c>
      <c r="B49" s="1"/>
      <c r="C49" s="1"/>
      <c r="D49" s="1"/>
      <c r="E49" s="1"/>
      <c r="F49" s="42" t="s">
        <v>60</v>
      </c>
      <c r="G49" s="1"/>
      <c r="H49" s="1"/>
      <c r="I49" s="1"/>
      <c r="J49" s="1"/>
      <c r="K49" s="1"/>
      <c r="L49" s="42" t="s">
        <v>61</v>
      </c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61" spans="1:16">
      <c r="B61" s="48"/>
    </row>
    <row r="62" spans="1:16">
      <c r="B62" s="48"/>
    </row>
    <row r="63" spans="1:16">
      <c r="B63" s="48"/>
    </row>
    <row r="64" spans="1:16">
      <c r="B64" s="48"/>
    </row>
    <row r="65" spans="1:2">
      <c r="B65" s="48"/>
    </row>
    <row r="66" spans="1:2">
      <c r="B66" s="48"/>
    </row>
    <row r="67" spans="1:2">
      <c r="A67" s="50"/>
      <c r="B67" s="51"/>
    </row>
    <row r="68" spans="1:2">
      <c r="B68" s="48"/>
    </row>
    <row r="69" spans="1:2">
      <c r="B69" s="48"/>
    </row>
    <row r="70" spans="1:2">
      <c r="B70" s="48"/>
    </row>
    <row r="71" spans="1:2">
      <c r="B71" s="48"/>
    </row>
    <row r="72" spans="1:2">
      <c r="B72" s="48"/>
    </row>
    <row r="74" spans="1:2">
      <c r="B74" s="52"/>
    </row>
  </sheetData>
  <mergeCells count="36">
    <mergeCell ref="B38:D38"/>
    <mergeCell ref="O40:P40"/>
    <mergeCell ref="O11:P11"/>
    <mergeCell ref="A1:P1"/>
    <mergeCell ref="A3:A4"/>
    <mergeCell ref="B3:D4"/>
    <mergeCell ref="E3:E4"/>
    <mergeCell ref="F3:F4"/>
    <mergeCell ref="G3:J3"/>
    <mergeCell ref="K3:K4"/>
    <mergeCell ref="L3:N3"/>
    <mergeCell ref="O3:P4"/>
    <mergeCell ref="O6:P6"/>
    <mergeCell ref="O7:P7"/>
    <mergeCell ref="O8:P8"/>
    <mergeCell ref="O9:P9"/>
    <mergeCell ref="O10:P10"/>
    <mergeCell ref="O12:P12"/>
    <mergeCell ref="J14:K14"/>
    <mergeCell ref="O16:P16"/>
    <mergeCell ref="O17:P17"/>
    <mergeCell ref="O18:P18"/>
    <mergeCell ref="O19:P19"/>
    <mergeCell ref="O20:P20"/>
    <mergeCell ref="O41:P41"/>
    <mergeCell ref="J43:K43"/>
    <mergeCell ref="B33:D33"/>
    <mergeCell ref="O33:P33"/>
    <mergeCell ref="O34:P34"/>
    <mergeCell ref="O39:P39"/>
    <mergeCell ref="B21:D21"/>
    <mergeCell ref="O21:P21"/>
    <mergeCell ref="B29:D29"/>
    <mergeCell ref="O29:P29"/>
    <mergeCell ref="B32:D32"/>
    <mergeCell ref="O32:P32"/>
  </mergeCells>
  <printOptions horizontalCentered="1"/>
  <pageMargins left="0.3" right="0.25" top="0.69" bottom="0.5" header="0.3" footer="0.3"/>
  <pageSetup paperSize="136" scale="9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I8" sqref="I8"/>
    </sheetView>
  </sheetViews>
  <sheetFormatPr defaultRowHeight="15"/>
  <cols>
    <col min="1" max="1" width="39.42578125" customWidth="1"/>
    <col min="2" max="2" width="15.140625" customWidth="1"/>
    <col min="5" max="5" width="28" customWidth="1"/>
    <col min="12" max="12" width="23.140625" customWidth="1"/>
  </cols>
  <sheetData>
    <row r="1" spans="1:6">
      <c r="A1" s="53" t="s">
        <v>75</v>
      </c>
      <c r="B1" s="54">
        <v>12250</v>
      </c>
    </row>
    <row r="2" spans="1:6">
      <c r="A2" s="53" t="s">
        <v>76</v>
      </c>
      <c r="B2" s="54">
        <v>113867</v>
      </c>
    </row>
    <row r="3" spans="1:6">
      <c r="A3" s="53" t="s">
        <v>36</v>
      </c>
      <c r="B3" s="54">
        <v>143555</v>
      </c>
    </row>
    <row r="4" spans="1:6">
      <c r="A4" s="53" t="s">
        <v>79</v>
      </c>
      <c r="B4" s="54">
        <v>91495</v>
      </c>
    </row>
    <row r="5" spans="1:6">
      <c r="A5" s="53" t="s">
        <v>38</v>
      </c>
      <c r="B5" s="54">
        <v>25500</v>
      </c>
    </row>
    <row r="6" spans="1:6">
      <c r="A6" s="53" t="s">
        <v>81</v>
      </c>
      <c r="B6" s="54">
        <v>7560</v>
      </c>
    </row>
    <row r="7" spans="1:6" ht="27.75" customHeight="1">
      <c r="A7" s="55" t="s">
        <v>82</v>
      </c>
      <c r="B7" s="56">
        <v>1400</v>
      </c>
    </row>
    <row r="8" spans="1:6">
      <c r="A8" s="53" t="s">
        <v>83</v>
      </c>
      <c r="B8" s="54">
        <v>177200</v>
      </c>
    </row>
    <row r="9" spans="1:6">
      <c r="A9" s="53" t="s">
        <v>80</v>
      </c>
      <c r="B9" s="54">
        <v>190500</v>
      </c>
    </row>
    <row r="10" spans="1:6" ht="14.25" customHeight="1">
      <c r="A10" s="53" t="s">
        <v>77</v>
      </c>
      <c r="B10" s="54">
        <v>145440.79999999999</v>
      </c>
    </row>
    <row r="11" spans="1:6" ht="7.5" hidden="1" customHeight="1">
      <c r="A11" t="s">
        <v>84</v>
      </c>
      <c r="B11" s="48">
        <v>321120</v>
      </c>
    </row>
    <row r="12" spans="1:6" hidden="1">
      <c r="A12" t="s">
        <v>78</v>
      </c>
      <c r="B12" s="48">
        <v>389300</v>
      </c>
    </row>
    <row r="13" spans="1:6">
      <c r="B13" s="92">
        <f ca="1">SUM(B1:B13)</f>
        <v>1619187.8</v>
      </c>
      <c r="F13" s="44" t="s">
        <v>66</v>
      </c>
    </row>
    <row r="14" spans="1:6">
      <c r="B14" s="93"/>
    </row>
    <row r="25" spans="6:12">
      <c r="F25">
        <v>16</v>
      </c>
    </row>
    <row r="26" spans="6:12">
      <c r="F26">
        <v>3</v>
      </c>
    </row>
    <row r="27" spans="6:12">
      <c r="F27">
        <v>2</v>
      </c>
    </row>
    <row r="28" spans="6:12">
      <c r="F28">
        <v>4</v>
      </c>
    </row>
    <row r="29" spans="6:12">
      <c r="F29">
        <v>6</v>
      </c>
    </row>
    <row r="30" spans="6:12">
      <c r="F30">
        <v>6</v>
      </c>
      <c r="H30" t="s">
        <v>69</v>
      </c>
    </row>
    <row r="31" spans="6:12">
      <c r="F31">
        <f>SUM(F25:F30)</f>
        <v>37</v>
      </c>
      <c r="G31">
        <v>300</v>
      </c>
      <c r="H31">
        <f>G31*F31</f>
        <v>11100</v>
      </c>
    </row>
    <row r="32" spans="6:12">
      <c r="L32">
        <f>12*33000</f>
        <v>396000</v>
      </c>
    </row>
    <row r="33" spans="5:12">
      <c r="L33">
        <v>172800</v>
      </c>
    </row>
    <row r="34" spans="5:12">
      <c r="L34">
        <f>SUM(L32:L33)</f>
        <v>568800</v>
      </c>
    </row>
    <row r="35" spans="5:12">
      <c r="L35" s="48">
        <f>496000*12</f>
        <v>5952000</v>
      </c>
    </row>
    <row r="40" spans="5:12">
      <c r="K40">
        <f>24*33000</f>
        <v>792000</v>
      </c>
    </row>
    <row r="44" spans="5:12">
      <c r="G44">
        <f>14400*12</f>
        <v>172800</v>
      </c>
      <c r="K44">
        <f>14400*12</f>
        <v>172800</v>
      </c>
    </row>
    <row r="46" spans="5:12">
      <c r="E46">
        <f>350*360</f>
        <v>126000</v>
      </c>
      <c r="K46">
        <f>SUM(K40:K45)</f>
        <v>964800</v>
      </c>
    </row>
    <row r="49" spans="5:7">
      <c r="E49">
        <f>144*35</f>
        <v>5040</v>
      </c>
      <c r="G49">
        <f>144*35</f>
        <v>5040</v>
      </c>
    </row>
  </sheetData>
  <mergeCells count="1">
    <mergeCell ref="B13:B14"/>
  </mergeCells>
  <pageMargins left="0.7" right="0.7" top="0.75" bottom="0.75" header="0.3" footer="0.3"/>
  <pageSetup paperSize="1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APP-GPPB</vt:lpstr>
      <vt:lpstr>NON CSE</vt:lpstr>
      <vt:lpstr>Sheet3</vt:lpstr>
      <vt:lpstr>'APP-GPPB'!Print_Area</vt:lpstr>
      <vt:lpstr>'NON CSE'!Print_Area</vt:lpstr>
      <vt:lpstr>'APP-GPPB'!Print_Titles</vt:lpstr>
      <vt:lpstr>'NON CSE'!Print_Titles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Mines</cp:lastModifiedBy>
  <cp:lastPrinted>2018-08-30T08:32:48Z</cp:lastPrinted>
  <dcterms:created xsi:type="dcterms:W3CDTF">2017-11-14T00:49:59Z</dcterms:created>
  <dcterms:modified xsi:type="dcterms:W3CDTF">2018-08-30T08:55:32Z</dcterms:modified>
</cp:coreProperties>
</file>