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90" windowWidth="10500" windowHeight="7890" tabRatio="734" activeTab="0"/>
  </bookViews>
  <sheets>
    <sheet name="quarterly" sheetId="1" r:id="rId1"/>
    <sheet name="monthly" sheetId="2" state="hidden" r:id="rId2"/>
  </sheets>
  <externalReferences>
    <externalReference r:id="rId5"/>
    <externalReference r:id="rId6"/>
  </externalReferences>
  <definedNames>
    <definedName name="_xlnm.Print_Area" localSheetId="0">'quarterly'!$A$1:$R$87</definedName>
    <definedName name="_xlnm.Print_Titles" localSheetId="0">'quarterly'!$A:$C,'quarterly'!$13:$15</definedName>
  </definedNames>
  <calcPr fullCalcOnLoad="1"/>
</workbook>
</file>

<file path=xl/sharedStrings.xml><?xml version="1.0" encoding="utf-8"?>
<sst xmlns="http://schemas.openxmlformats.org/spreadsheetml/2006/main" count="282" uniqueCount="165">
  <si>
    <t>(In Pesos)</t>
  </si>
  <si>
    <t>5.</t>
  </si>
  <si>
    <t>6.</t>
  </si>
  <si>
    <t>TOTAL</t>
  </si>
  <si>
    <t>Date:</t>
  </si>
  <si>
    <t>INSTRUCTIONS</t>
  </si>
  <si>
    <t>Chief Accountant</t>
  </si>
  <si>
    <t>1.</t>
  </si>
  <si>
    <t>2.</t>
  </si>
  <si>
    <t>3.</t>
  </si>
  <si>
    <t>4.</t>
  </si>
  <si>
    <t>UACS Code</t>
  </si>
  <si>
    <t>Agency</t>
  </si>
  <si>
    <t>7.</t>
  </si>
  <si>
    <t>VARIANCE</t>
  </si>
  <si>
    <t>8.</t>
  </si>
  <si>
    <t>Amount</t>
  </si>
  <si>
    <t>%</t>
  </si>
  <si>
    <t>As of the Quarter Ending _____________</t>
  </si>
  <si>
    <t>B. Special Account in the</t>
  </si>
  <si>
    <t>Approved By:</t>
  </si>
  <si>
    <t>QUARTERLY REPORT OF REVENUE AND OTHER RECEIPTS</t>
  </si>
  <si>
    <t>REVENUE TARGET (Annual)</t>
  </si>
  <si>
    <t>Remittance to BTr</t>
  </si>
  <si>
    <t>Deposited with AGDB</t>
  </si>
  <si>
    <t>Total</t>
  </si>
  <si>
    <t>Income, Business Income, etc) consistent with the Revised Chart of Accounts prescribed by COA.</t>
  </si>
  <si>
    <t>Column 1 shall reflect the classification of revenue and other receipts as to tax or non-tax and should identify the specific source (Tax Income: e.g., Tax on Domestic Goods and Services, Tax on Net Profits, etc.;  Non-tax Income: e.g. Permits and Licenses, Service</t>
  </si>
  <si>
    <t>Column 2 shall reflect the Unified Accounts Codes Structure (UACS) Code per COA-DBM-DOF Joint Circular No. 2013-1 dated 6 August 2013.</t>
  </si>
  <si>
    <t>This Quarterly Report of Revenue and Other Receipts shall reflect the agency's/OUs actual revenue and other receipts collections from all sources remitted with the Bureau of the Treasury (BTr) and deposited in other Authorized Government Depository Bank (AGDB),</t>
  </si>
  <si>
    <t>for the budget year, broken down by quarter. This shall be submitted to DBM and COA  not later than the 30th day following the end of the quarter.</t>
  </si>
  <si>
    <t>Columns 3 shall reflect the revenue targets for the year. This should be consistent with the amounts indicated in the Budget of Expenditures and Sources of Financing (BESF) tables for the budget year.</t>
  </si>
  <si>
    <t>FAR No. 5</t>
  </si>
  <si>
    <t>D. Custodial Funds (formerly Fund 101-184,  187)</t>
  </si>
  <si>
    <t>C. Off-Budget Accounts (formerly Fund 161 to 164, etc.)</t>
  </si>
  <si>
    <t>8=(4+5+6+7)</t>
  </si>
  <si>
    <t>11=(9+10)</t>
  </si>
  <si>
    <t>12=(8-3)</t>
  </si>
  <si>
    <t>1st Quarter</t>
  </si>
  <si>
    <t>2nd Quarter</t>
  </si>
  <si>
    <t>3rd Quarter</t>
  </si>
  <si>
    <t>4th Quarter</t>
  </si>
  <si>
    <t>9.</t>
  </si>
  <si>
    <t>This form shall be Certified Correct by the Chief Accountant/Head of Accounting Unit and approved by Head of Agency/Authorized Representative.</t>
  </si>
  <si>
    <t>Department</t>
  </si>
  <si>
    <t>Operation Unit</t>
  </si>
  <si>
    <t>Organizational Code (UACS)</t>
  </si>
  <si>
    <t>: _____________________</t>
  </si>
  <si>
    <t>CLASSIFICATION / SOURCES OF REVENUE AND OTHER RECEIPTS</t>
  </si>
  <si>
    <t>ACTUAL REVENUE AND OTHER RECEIPTS COLLECTION</t>
  </si>
  <si>
    <t>CUMULATIVE REMITTANCE / DEPOSITS TO DATE</t>
  </si>
  <si>
    <t>13=(12/3)</t>
  </si>
  <si>
    <t>REMARKS</t>
  </si>
  <si>
    <t>A. General Fund (formerly fund 101)</t>
  </si>
  <si>
    <t>FEES AND CHARGES</t>
  </si>
  <si>
    <t>Petrological,Mineral,</t>
  </si>
  <si>
    <t xml:space="preserve">Geochronological, Metallurgical &amp; </t>
  </si>
  <si>
    <t>Chemical Analysis</t>
  </si>
  <si>
    <t>Gold and Silver Assay</t>
  </si>
  <si>
    <t>Publications</t>
  </si>
  <si>
    <t>FORMS</t>
  </si>
  <si>
    <t>Rent, Drilling Equipment</t>
  </si>
  <si>
    <t>MISCELLANEOUS INCOME</t>
  </si>
  <si>
    <t>Mining Rights</t>
  </si>
  <si>
    <t xml:space="preserve">     Accreditation Fee</t>
  </si>
  <si>
    <t xml:space="preserve">     Alien Employment Permit</t>
  </si>
  <si>
    <t xml:space="preserve">     Amendment Fee</t>
  </si>
  <si>
    <t xml:space="preserve">     Appeal Fee</t>
  </si>
  <si>
    <t xml:space="preserve">     Application Fee</t>
  </si>
  <si>
    <t xml:space="preserve">     Assignment fee</t>
  </si>
  <si>
    <t xml:space="preserve">     Certification Fee</t>
  </si>
  <si>
    <t xml:space="preserve">     Clearance Fee</t>
  </si>
  <si>
    <t xml:space="preserve">     Disposal Fee</t>
  </si>
  <si>
    <t xml:space="preserve">     Docket Fee</t>
  </si>
  <si>
    <t xml:space="preserve">     Employment Permit</t>
  </si>
  <si>
    <t xml:space="preserve">     Evaluation Fee</t>
  </si>
  <si>
    <t xml:space="preserve">     Filing Fee</t>
  </si>
  <si>
    <t xml:space="preserve">     Fines and Penalty</t>
  </si>
  <si>
    <t xml:space="preserve">     Mineral Accreditation Fee</t>
  </si>
  <si>
    <t xml:space="preserve">     Occupation Fee</t>
  </si>
  <si>
    <t xml:space="preserve">     PD 1856</t>
  </si>
  <si>
    <t xml:space="preserve">     Permit Fee</t>
  </si>
  <si>
    <t xml:space="preserve">     Preliminary Injunction</t>
  </si>
  <si>
    <t xml:space="preserve">     Processing Fee</t>
  </si>
  <si>
    <t xml:space="preserve">     Projection fee</t>
  </si>
  <si>
    <t xml:space="preserve">     Registration Fee</t>
  </si>
  <si>
    <t xml:space="preserve">     Regulatory Fee</t>
  </si>
  <si>
    <t xml:space="preserve">     Renewal Fee</t>
  </si>
  <si>
    <t xml:space="preserve">     Reproductive fee</t>
  </si>
  <si>
    <t xml:space="preserve">     Transfer Fee</t>
  </si>
  <si>
    <t xml:space="preserve">     Transport Permit</t>
  </si>
  <si>
    <t xml:space="preserve">     Validation Fee</t>
  </si>
  <si>
    <t xml:space="preserve">     Verification Fee</t>
  </si>
  <si>
    <t>40201110 03</t>
  </si>
  <si>
    <t>40201130 02</t>
  </si>
  <si>
    <t>40201130 03</t>
  </si>
  <si>
    <t>40201040 02</t>
  </si>
  <si>
    <t>40201040 01</t>
  </si>
  <si>
    <t>40201130 07</t>
  </si>
  <si>
    <t>40201140 00</t>
  </si>
  <si>
    <t>40201130 19</t>
  </si>
  <si>
    <t>40201130 20</t>
  </si>
  <si>
    <t>40201020 00</t>
  </si>
  <si>
    <t>40201110 06</t>
  </si>
  <si>
    <t>40201110 08</t>
  </si>
  <si>
    <t>40201010 00</t>
  </si>
  <si>
    <t>40201130 14</t>
  </si>
  <si>
    <t>40201130 16</t>
  </si>
  <si>
    <t>40201130 21</t>
  </si>
  <si>
    <t>40202050 00</t>
  </si>
  <si>
    <t>40201130 18</t>
  </si>
  <si>
    <t>40201110 00</t>
  </si>
  <si>
    <t>40201990 01</t>
  </si>
  <si>
    <t>40201130 00</t>
  </si>
  <si>
    <t>40201110 01</t>
  </si>
  <si>
    <t>General Fund (formerly Fund 105, 183, 401, 151-159)</t>
  </si>
  <si>
    <t>DISPOSAL OF UNSERVICEABLE MATERIALS</t>
  </si>
  <si>
    <t>Columns 4 to 8 shall reflect the actual quarterly revenue and other receipts collections for the year covered by the report.</t>
  </si>
  <si>
    <t>Columns 9 to 11 shall reflect the cumulative revenue and other receipts deposited by the agency with the BTr / AGDB as of date (from January 1 of the current year).</t>
  </si>
  <si>
    <t>Columns 12 and 13 shall reflect the variance between the annual targeted collection and the actual revenue and other receipts collection as of the period covered by the report.</t>
  </si>
  <si>
    <t>Column 14 shall reflect any additional information i.e., reasons for any variance between targeted and actual collections; new fees imposed; increase in fees and charges; or implementation of new programs.</t>
  </si>
  <si>
    <t>Certified Correct</t>
  </si>
  <si>
    <t>Agency Head / Department Secretary</t>
  </si>
  <si>
    <t>: Department of Environment and Natural Resources</t>
  </si>
  <si>
    <t>: Mines and Geosciences Bureau</t>
  </si>
  <si>
    <t>January</t>
  </si>
  <si>
    <t>February</t>
  </si>
  <si>
    <t>March</t>
  </si>
  <si>
    <t>April</t>
  </si>
  <si>
    <t>May</t>
  </si>
  <si>
    <t>June</t>
  </si>
  <si>
    <t>July</t>
  </si>
  <si>
    <t>August</t>
  </si>
  <si>
    <t>September</t>
  </si>
  <si>
    <t>October</t>
  </si>
  <si>
    <t>November</t>
  </si>
  <si>
    <t>December</t>
  </si>
  <si>
    <t>16=SUM(4 to 15)</t>
  </si>
  <si>
    <t>19 =( 17+18)</t>
  </si>
  <si>
    <t>20=(16-3)</t>
  </si>
  <si>
    <t>21=(20/3)</t>
  </si>
  <si>
    <t xml:space="preserve">     Analysis Fee</t>
  </si>
  <si>
    <t xml:space="preserve">     Inspection Fee</t>
  </si>
  <si>
    <t>40201100 00</t>
  </si>
  <si>
    <t>Mineralogical Fee</t>
  </si>
  <si>
    <t xml:space="preserve">     Umpiring Fee</t>
  </si>
  <si>
    <t>EGGAR/GEOHAZARD</t>
  </si>
  <si>
    <t>: Mines and Geosciences Bureau VII</t>
  </si>
  <si>
    <t>AIRA L. TORREGOSA</t>
  </si>
  <si>
    <t>LORETO B. ALBURO, CESO VI</t>
  </si>
  <si>
    <t>CEMCRR</t>
  </si>
  <si>
    <t>Regional Director</t>
  </si>
  <si>
    <t xml:space="preserve">     Delivery Receipts</t>
  </si>
  <si>
    <t>EGGAR/GEOHAZARD FEE</t>
  </si>
  <si>
    <t xml:space="preserve">     Permit Fee </t>
  </si>
  <si>
    <t xml:space="preserve">     Delivery Receipt Fee</t>
  </si>
  <si>
    <t>Geologic Survey</t>
  </si>
  <si>
    <r>
      <t xml:space="preserve">: </t>
    </r>
    <r>
      <rPr>
        <b/>
        <u val="single"/>
        <sz val="10"/>
        <rFont val="Arial"/>
        <family val="2"/>
      </rPr>
      <t>REGION VII</t>
    </r>
  </si>
  <si>
    <r>
      <t xml:space="preserve">: </t>
    </r>
    <r>
      <rPr>
        <b/>
        <u val="single"/>
        <sz val="10"/>
        <rFont val="Arial"/>
        <family val="2"/>
      </rPr>
      <t>10 003 03 00007</t>
    </r>
  </si>
  <si>
    <t>TOTAL 2ND QUARTER</t>
  </si>
  <si>
    <t>3rd quarter</t>
  </si>
  <si>
    <t>4th quarter</t>
  </si>
  <si>
    <t>Geologic Survey/Scoping</t>
  </si>
  <si>
    <t>As of the Quarter Ending December 31, 2015</t>
  </si>
  <si>
    <t>Accountant III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</si>
</sst>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0.0%"/>
    <numFmt numFmtId="171" formatCode="_(* #,##0.0_);_(* \(#,##0.0\);_(* &quot;-&quot;??_);_(@_)"/>
    <numFmt numFmtId="172" formatCode="_(* #,##0_);_(* \(#,##0\);_(* &quot;-&quot;??_);_(@_)"/>
    <numFmt numFmtId="173" formatCode="0_);\(0\)"/>
    <numFmt numFmtId="174" formatCode="[$-409]mmmm\ d\,\ yyyy;@"/>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name val="Arial"/>
      <family val="2"/>
    </font>
    <font>
      <sz val="10"/>
      <color indexed="8"/>
      <name val="Times New Roman"/>
      <family val="1"/>
    </font>
    <font>
      <sz val="10"/>
      <color indexed="8"/>
      <name val="Arial"/>
      <family val="2"/>
    </font>
    <font>
      <sz val="12"/>
      <name val="Arial"/>
      <family val="2"/>
    </font>
    <font>
      <b/>
      <u val="single"/>
      <sz val="10"/>
      <name val="Arial"/>
      <family val="2"/>
    </font>
    <font>
      <b/>
      <sz val="10"/>
      <color indexed="8"/>
      <name val="Arial Narrow"/>
      <family val="2"/>
    </font>
    <font>
      <sz val="10"/>
      <name val="Tahoma"/>
      <family val="2"/>
    </font>
    <font>
      <sz val="11"/>
      <color theme="1"/>
      <name val="Calibri"/>
      <family val="2"/>
    </font>
    <font>
      <sz val="10"/>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thin"/>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style="thin"/>
      <top style="thin"/>
      <bottom style="double"/>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2" fillId="0" borderId="0">
      <alignment/>
      <protection/>
    </xf>
    <xf numFmtId="0" fontId="26" fillId="0" borderId="0">
      <alignment/>
      <protection/>
    </xf>
    <xf numFmtId="0" fontId="1"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7">
    <xf numFmtId="0" fontId="0" fillId="0" borderId="0" xfId="0" applyAlignment="1">
      <alignment/>
    </xf>
    <xf numFmtId="0" fontId="18" fillId="0" borderId="10" xfId="0" applyFont="1" applyBorder="1" applyAlignment="1">
      <alignment horizontal="center" vertical="center" wrapText="1"/>
    </xf>
    <xf numFmtId="0" fontId="0" fillId="0" borderId="11" xfId="0" applyFont="1" applyBorder="1" applyAlignment="1">
      <alignment/>
    </xf>
    <xf numFmtId="0" fontId="18" fillId="0" borderId="0" xfId="0" applyFont="1" applyAlignment="1">
      <alignment/>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xf>
    <xf numFmtId="0" fontId="18" fillId="0" borderId="10" xfId="0" applyFont="1" applyBorder="1" applyAlignment="1">
      <alignment horizontal="center" vertical="center"/>
    </xf>
    <xf numFmtId="0" fontId="18"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18" fillId="0" borderId="12" xfId="0" applyFont="1" applyBorder="1" applyAlignment="1">
      <alignment/>
    </xf>
    <xf numFmtId="0" fontId="0" fillId="0" borderId="11" xfId="0" applyFont="1" applyBorder="1" applyAlignment="1">
      <alignment horizontal="center" vertical="center"/>
    </xf>
    <xf numFmtId="0" fontId="0" fillId="0" borderId="12" xfId="0" applyFont="1" applyBorder="1" applyAlignment="1" quotePrefix="1">
      <alignment/>
    </xf>
    <xf numFmtId="0" fontId="18" fillId="0" borderId="0" xfId="0" applyFont="1" applyBorder="1" applyAlignment="1">
      <alignment horizontal="left" vertical="center"/>
    </xf>
    <xf numFmtId="0" fontId="19" fillId="0" borderId="13" xfId="0" applyFont="1" applyBorder="1" applyAlignment="1">
      <alignment horizontal="center"/>
    </xf>
    <xf numFmtId="0" fontId="19" fillId="0" borderId="13" xfId="0" applyFont="1" applyBorder="1" applyAlignment="1">
      <alignment/>
    </xf>
    <xf numFmtId="0" fontId="0" fillId="0" borderId="0" xfId="0" applyFont="1" applyBorder="1" applyAlignment="1">
      <alignment horizontal="left" vertical="center"/>
    </xf>
    <xf numFmtId="0" fontId="18"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wrapText="1"/>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horizontal="center"/>
    </xf>
    <xf numFmtId="0" fontId="0" fillId="0" borderId="16" xfId="0" applyFont="1" applyBorder="1" applyAlignment="1">
      <alignment/>
    </xf>
    <xf numFmtId="43" fontId="0" fillId="0" borderId="16" xfId="42" applyFont="1" applyBorder="1" applyAlignment="1">
      <alignment/>
    </xf>
    <xf numFmtId="0" fontId="0" fillId="0" borderId="12" xfId="0" applyFont="1" applyBorder="1" applyAlignment="1">
      <alignment/>
    </xf>
    <xf numFmtId="43" fontId="0" fillId="0" borderId="11" xfId="42" applyFont="1" applyBorder="1" applyAlignment="1">
      <alignment/>
    </xf>
    <xf numFmtId="43" fontId="0" fillId="0" borderId="17" xfId="42"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horizontal="center"/>
    </xf>
    <xf numFmtId="0" fontId="0" fillId="0" borderId="20" xfId="0" applyFont="1" applyBorder="1" applyAlignment="1">
      <alignment/>
    </xf>
    <xf numFmtId="0" fontId="0" fillId="0" borderId="15" xfId="0" applyFont="1" applyBorder="1" applyAlignment="1">
      <alignment horizontal="center"/>
    </xf>
    <xf numFmtId="0" fontId="0" fillId="0" borderId="21" xfId="0" applyFont="1" applyBorder="1" applyAlignment="1">
      <alignment/>
    </xf>
    <xf numFmtId="0" fontId="0" fillId="0" borderId="22" xfId="0" applyFont="1" applyBorder="1" applyAlignment="1">
      <alignment/>
    </xf>
    <xf numFmtId="0" fontId="0" fillId="0" borderId="13" xfId="0" applyFont="1" applyBorder="1" applyAlignment="1">
      <alignment/>
    </xf>
    <xf numFmtId="0" fontId="0" fillId="0" borderId="19" xfId="0" applyFont="1" applyBorder="1" applyAlignment="1">
      <alignment horizontal="center"/>
    </xf>
    <xf numFmtId="0" fontId="0" fillId="0" borderId="23" xfId="0" applyFont="1" applyBorder="1" applyAlignment="1">
      <alignment/>
    </xf>
    <xf numFmtId="0" fontId="18" fillId="0" borderId="0" xfId="0" applyFont="1" applyAlignment="1">
      <alignment/>
    </xf>
    <xf numFmtId="0" fontId="0" fillId="0" borderId="0" xfId="0" applyFont="1" applyAlignment="1">
      <alignment/>
    </xf>
    <xf numFmtId="43" fontId="0" fillId="0" borderId="24" xfId="42" applyFont="1" applyBorder="1" applyAlignment="1">
      <alignment/>
    </xf>
    <xf numFmtId="43" fontId="27" fillId="0" borderId="22" xfId="42" applyFont="1" applyBorder="1" applyAlignment="1">
      <alignment/>
    </xf>
    <xf numFmtId="43" fontId="20" fillId="0" borderId="24" xfId="42" applyFont="1" applyBorder="1" applyAlignment="1">
      <alignment/>
    </xf>
    <xf numFmtId="43" fontId="20" fillId="0" borderId="11" xfId="42" applyFont="1" applyBorder="1" applyAlignment="1">
      <alignment/>
    </xf>
    <xf numFmtId="43" fontId="21" fillId="0" borderId="11" xfId="42" applyFont="1" applyBorder="1" applyAlignment="1">
      <alignment/>
    </xf>
    <xf numFmtId="0" fontId="0" fillId="0" borderId="0" xfId="0" applyFont="1" applyFill="1" applyBorder="1" applyAlignment="1">
      <alignment horizontal="center" wrapText="1"/>
    </xf>
    <xf numFmtId="0" fontId="0" fillId="0" borderId="24" xfId="0" applyFont="1" applyBorder="1" applyAlignment="1">
      <alignment/>
    </xf>
    <xf numFmtId="43" fontId="0" fillId="0" borderId="0" xfId="0" applyNumberFormat="1" applyFont="1" applyBorder="1" applyAlignment="1">
      <alignment/>
    </xf>
    <xf numFmtId="43" fontId="21" fillId="0" borderId="22" xfId="42" applyFont="1" applyFill="1" applyBorder="1" applyAlignment="1">
      <alignment/>
    </xf>
    <xf numFmtId="43" fontId="0" fillId="0" borderId="15" xfId="0" applyNumberFormat="1" applyFont="1" applyBorder="1" applyAlignment="1">
      <alignment/>
    </xf>
    <xf numFmtId="43" fontId="0" fillId="0" borderId="0" xfId="42" applyFont="1" applyBorder="1" applyAlignment="1">
      <alignment/>
    </xf>
    <xf numFmtId="43" fontId="0" fillId="0" borderId="11" xfId="42" applyFont="1" applyBorder="1" applyAlignment="1">
      <alignment horizontal="center" vertical="center"/>
    </xf>
    <xf numFmtId="43" fontId="18" fillId="0" borderId="25" xfId="42" applyFont="1" applyBorder="1" applyAlignment="1">
      <alignment/>
    </xf>
    <xf numFmtId="43" fontId="0" fillId="0" borderId="25" xfId="42" applyFont="1" applyBorder="1" applyAlignment="1">
      <alignment/>
    </xf>
    <xf numFmtId="43" fontId="18" fillId="0" borderId="25" xfId="0" applyNumberFormat="1" applyFont="1" applyBorder="1" applyAlignment="1">
      <alignment/>
    </xf>
    <xf numFmtId="9" fontId="18" fillId="0" borderId="25" xfId="61"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26" xfId="0" applyFont="1" applyBorder="1" applyAlignment="1">
      <alignment/>
    </xf>
    <xf numFmtId="0" fontId="0" fillId="0" borderId="25" xfId="0" applyFont="1" applyBorder="1" applyAlignment="1">
      <alignment horizontal="center"/>
    </xf>
    <xf numFmtId="0" fontId="0" fillId="0" borderId="25" xfId="0" applyFont="1" applyBorder="1" applyAlignment="1">
      <alignment/>
    </xf>
    <xf numFmtId="43" fontId="0" fillId="0" borderId="27" xfId="42"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horizontal="center"/>
    </xf>
    <xf numFmtId="43" fontId="0" fillId="0" borderId="31" xfId="42" applyFont="1" applyBorder="1" applyAlignment="1">
      <alignment/>
    </xf>
    <xf numFmtId="0" fontId="0" fillId="0" borderId="32" xfId="0" applyFont="1" applyBorder="1" applyAlignment="1">
      <alignment/>
    </xf>
    <xf numFmtId="0" fontId="0" fillId="0" borderId="24" xfId="0" applyFont="1" applyBorder="1" applyAlignment="1">
      <alignment/>
    </xf>
    <xf numFmtId="0" fontId="18" fillId="0" borderId="24" xfId="0" applyFont="1" applyBorder="1" applyAlignment="1">
      <alignment/>
    </xf>
    <xf numFmtId="0" fontId="0" fillId="0" borderId="0" xfId="0" applyFont="1" applyBorder="1" applyAlignment="1">
      <alignment horizontal="left"/>
    </xf>
    <xf numFmtId="0" fontId="0" fillId="0" borderId="22" xfId="0" applyFont="1" applyBorder="1" applyAlignment="1">
      <alignment/>
    </xf>
    <xf numFmtId="0" fontId="18" fillId="0" borderId="22" xfId="0" applyFont="1" applyBorder="1" applyAlignment="1">
      <alignment/>
    </xf>
    <xf numFmtId="43" fontId="0" fillId="0" borderId="0" xfId="0" applyNumberFormat="1" applyFont="1" applyAlignment="1">
      <alignment/>
    </xf>
    <xf numFmtId="43" fontId="21" fillId="0" borderId="24" xfId="42" applyFont="1" applyBorder="1" applyAlignment="1">
      <alignment/>
    </xf>
    <xf numFmtId="43" fontId="0" fillId="0" borderId="20" xfId="0" applyNumberFormat="1" applyFont="1" applyBorder="1" applyAlignment="1">
      <alignment/>
    </xf>
    <xf numFmtId="0" fontId="18" fillId="0" borderId="13" xfId="0" applyFont="1" applyBorder="1" applyAlignment="1">
      <alignment horizontal="left"/>
    </xf>
    <xf numFmtId="0" fontId="18" fillId="0" borderId="13" xfId="0" applyFont="1" applyBorder="1" applyAlignment="1">
      <alignment/>
    </xf>
    <xf numFmtId="43" fontId="25" fillId="0" borderId="0" xfId="0" applyNumberFormat="1" applyFont="1" applyBorder="1" applyAlignment="1">
      <alignment/>
    </xf>
    <xf numFmtId="43" fontId="25" fillId="0" borderId="0" xfId="0" applyNumberFormat="1" applyFont="1" applyBorder="1" applyAlignment="1" quotePrefix="1">
      <alignment horizontal="right"/>
    </xf>
    <xf numFmtId="43" fontId="25" fillId="0" borderId="0" xfId="0" applyNumberFormat="1" applyFont="1" applyBorder="1" applyAlignment="1">
      <alignment horizontal="right"/>
    </xf>
    <xf numFmtId="43" fontId="25" fillId="0" borderId="0" xfId="0" applyNumberFormat="1" applyFont="1" applyFill="1" applyBorder="1" applyAlignment="1">
      <alignment/>
    </xf>
    <xf numFmtId="0" fontId="18" fillId="0" borderId="10" xfId="0" applyFont="1" applyBorder="1" applyAlignment="1">
      <alignment horizontal="center" vertical="center" wrapText="1"/>
    </xf>
    <xf numFmtId="0" fontId="18" fillId="0" borderId="0" xfId="0" applyFont="1" applyAlignment="1">
      <alignment horizontal="center"/>
    </xf>
    <xf numFmtId="0" fontId="18" fillId="0" borderId="1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12"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24" fillId="0" borderId="0" xfId="58" applyFont="1"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far 1a as of december 31, 2014-continuing appro"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ffice%20Files\2015\ROCD_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ffice%20Files\2015\Report%20of%20Income%20(NG%20BOOKS)-MGB%20FORMAT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_2015"/>
      <sheetName val="FEB_2015"/>
      <sheetName val="MAR_2014"/>
      <sheetName val="APRIL_2014"/>
      <sheetName val="MAY_2014 "/>
      <sheetName val="JUNE_2014"/>
      <sheetName val="JULY_2014"/>
      <sheetName val="AUG_2014"/>
      <sheetName val="SEPT_2014"/>
      <sheetName val="OCT_2014"/>
      <sheetName val="NOV_2014"/>
      <sheetName val="DEC_2014"/>
      <sheetName val="Sheet2"/>
      <sheetName val="Sheet3"/>
    </sheetNames>
    <sheetDataSet>
      <sheetData sheetId="0">
        <row r="28">
          <cell r="C28">
            <v>3790</v>
          </cell>
          <cell r="D28">
            <v>65500</v>
          </cell>
          <cell r="E28">
            <v>3150</v>
          </cell>
          <cell r="F28">
            <v>2000</v>
          </cell>
          <cell r="G28">
            <v>25400</v>
          </cell>
          <cell r="H28">
            <v>29000</v>
          </cell>
          <cell r="I28">
            <v>1000</v>
          </cell>
          <cell r="J28">
            <v>42000</v>
          </cell>
          <cell r="L28">
            <v>30000</v>
          </cell>
          <cell r="M28">
            <v>3300</v>
          </cell>
          <cell r="N28">
            <v>600</v>
          </cell>
          <cell r="P28">
            <v>25600</v>
          </cell>
          <cell r="R28">
            <v>12000</v>
          </cell>
          <cell r="S28">
            <v>30000</v>
          </cell>
          <cell r="T28">
            <v>72000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2015"/>
      <sheetName val="jan_2014REVISED"/>
      <sheetName val="FEB_2015"/>
      <sheetName val="MAR_2015"/>
      <sheetName val="APRIL_2015"/>
      <sheetName val="MAY_2015"/>
    </sheetNames>
    <sheetDataSet>
      <sheetData sheetId="2">
        <row r="11">
          <cell r="D11">
            <v>29520</v>
          </cell>
        </row>
        <row r="12">
          <cell r="D12">
            <v>53000</v>
          </cell>
        </row>
        <row r="14">
          <cell r="D14">
            <v>4085</v>
          </cell>
        </row>
        <row r="18">
          <cell r="D18">
            <v>31000</v>
          </cell>
        </row>
        <row r="21">
          <cell r="D21">
            <v>8000</v>
          </cell>
        </row>
        <row r="22">
          <cell r="D22">
            <v>6000</v>
          </cell>
        </row>
        <row r="23">
          <cell r="D23">
            <v>18000</v>
          </cell>
        </row>
        <row r="26">
          <cell r="D26">
            <v>36000</v>
          </cell>
        </row>
        <row r="29">
          <cell r="D29">
            <v>3000</v>
          </cell>
        </row>
        <row r="32">
          <cell r="D32">
            <v>1900</v>
          </cell>
        </row>
        <row r="34">
          <cell r="D34">
            <v>23800</v>
          </cell>
        </row>
        <row r="38">
          <cell r="D38">
            <v>90000</v>
          </cell>
        </row>
        <row r="39">
          <cell r="D39">
            <v>36000</v>
          </cell>
        </row>
      </sheetData>
      <sheetData sheetId="5">
        <row r="43">
          <cell r="D43">
            <v>468975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4"/>
  <sheetViews>
    <sheetView tabSelected="1" zoomScaleSheetLayoutView="80" workbookViewId="0" topLeftCell="F55">
      <selection activeCell="O104" sqref="O104"/>
    </sheetView>
  </sheetViews>
  <sheetFormatPr defaultColWidth="9.140625" defaultRowHeight="12.75"/>
  <cols>
    <col min="1" max="1" width="2.7109375" style="20" customWidth="1"/>
    <col min="2" max="2" width="31.421875" style="20" customWidth="1"/>
    <col min="3" max="3" width="15.7109375" style="21" customWidth="1"/>
    <col min="4" max="4" width="15.7109375" style="20" customWidth="1"/>
    <col min="5" max="5" width="13.8515625" style="20" customWidth="1"/>
    <col min="6" max="6" width="13.7109375" style="20" customWidth="1"/>
    <col min="7" max="7" width="14.140625" style="20" customWidth="1"/>
    <col min="8" max="8" width="17.28125" style="20" customWidth="1"/>
    <col min="9" max="9" width="14.140625" style="20" customWidth="1"/>
    <col min="10" max="10" width="15.7109375" style="20" customWidth="1"/>
    <col min="11" max="11" width="14.7109375" style="20" customWidth="1"/>
    <col min="12" max="12" width="13.140625" style="20" customWidth="1"/>
    <col min="13" max="13" width="15.7109375" style="20" customWidth="1"/>
    <col min="14" max="14" width="14.57421875" style="20" customWidth="1"/>
    <col min="15" max="15" width="20.57421875" style="20" customWidth="1"/>
    <col min="16" max="16" width="17.28125" style="20" customWidth="1"/>
    <col min="17" max="16384" width="9.140625" style="20" customWidth="1"/>
  </cols>
  <sheetData>
    <row r="1" spans="1:15" ht="12.75">
      <c r="A1" s="3"/>
      <c r="B1" s="3"/>
      <c r="C1" s="6"/>
      <c r="D1" s="3"/>
      <c r="E1" s="3"/>
      <c r="F1" s="3"/>
      <c r="G1" s="3"/>
      <c r="H1" s="3"/>
      <c r="I1" s="3"/>
      <c r="J1" s="3"/>
      <c r="K1" s="3"/>
      <c r="L1" s="3"/>
      <c r="M1" s="3"/>
      <c r="N1" s="3"/>
      <c r="O1" s="3" t="s">
        <v>32</v>
      </c>
    </row>
    <row r="2" spans="1:16" ht="12.75">
      <c r="A2" s="3"/>
      <c r="B2" s="3"/>
      <c r="C2" s="6"/>
      <c r="D2" s="3"/>
      <c r="E2" s="3"/>
      <c r="F2" s="3"/>
      <c r="G2" s="3"/>
      <c r="H2" s="3"/>
      <c r="I2" s="3"/>
      <c r="J2" s="3"/>
      <c r="K2" s="3"/>
      <c r="L2" s="3"/>
      <c r="M2" s="3"/>
      <c r="N2" s="3"/>
      <c r="O2" s="3"/>
      <c r="P2" s="3"/>
    </row>
    <row r="3" spans="1:16" s="42" customFormat="1" ht="12.75">
      <c r="A3" s="86" t="s">
        <v>21</v>
      </c>
      <c r="B3" s="86"/>
      <c r="C3" s="86"/>
      <c r="D3" s="86"/>
      <c r="E3" s="86"/>
      <c r="F3" s="86"/>
      <c r="G3" s="86"/>
      <c r="H3" s="86"/>
      <c r="I3" s="86"/>
      <c r="J3" s="86"/>
      <c r="K3" s="86"/>
      <c r="L3" s="86"/>
      <c r="M3" s="86"/>
      <c r="N3" s="86"/>
      <c r="O3" s="86"/>
      <c r="P3" s="41"/>
    </row>
    <row r="4" spans="1:16" s="42" customFormat="1" ht="12.75">
      <c r="A4" s="86" t="s">
        <v>163</v>
      </c>
      <c r="B4" s="86"/>
      <c r="C4" s="86"/>
      <c r="D4" s="86"/>
      <c r="E4" s="86"/>
      <c r="F4" s="86"/>
      <c r="G4" s="86"/>
      <c r="H4" s="86"/>
      <c r="I4" s="86"/>
      <c r="J4" s="86"/>
      <c r="K4" s="86"/>
      <c r="L4" s="86"/>
      <c r="M4" s="86"/>
      <c r="N4" s="86"/>
      <c r="O4" s="86"/>
      <c r="P4" s="41"/>
    </row>
    <row r="5" spans="1:16" s="42" customFormat="1" ht="12.75">
      <c r="A5" s="86"/>
      <c r="B5" s="86"/>
      <c r="C5" s="86"/>
      <c r="D5" s="86"/>
      <c r="E5" s="86"/>
      <c r="F5" s="86"/>
      <c r="G5" s="86"/>
      <c r="H5" s="86"/>
      <c r="I5" s="86"/>
      <c r="J5" s="86"/>
      <c r="K5" s="86"/>
      <c r="L5" s="86"/>
      <c r="M5" s="86"/>
      <c r="N5" s="86"/>
      <c r="O5" s="86"/>
      <c r="P5" s="41"/>
    </row>
    <row r="6" spans="1:16" s="42" customFormat="1" ht="12.75">
      <c r="A6" s="41"/>
      <c r="B6" s="41"/>
      <c r="C6" s="6"/>
      <c r="D6" s="96"/>
      <c r="E6" s="41"/>
      <c r="F6" s="41"/>
      <c r="G6" s="41"/>
      <c r="H6" s="41"/>
      <c r="I6" s="41"/>
      <c r="J6" s="41"/>
      <c r="K6" s="41"/>
      <c r="L6" s="41"/>
      <c r="M6" s="41"/>
      <c r="N6" s="41"/>
      <c r="O6" s="41"/>
      <c r="P6" s="41"/>
    </row>
    <row r="7" spans="1:16" s="42" customFormat="1" ht="12.75">
      <c r="A7" s="41"/>
      <c r="B7" s="41"/>
      <c r="C7" s="6"/>
      <c r="D7" s="41"/>
      <c r="E7" s="41"/>
      <c r="F7" s="41"/>
      <c r="G7" s="41"/>
      <c r="H7" s="41"/>
      <c r="I7" s="41"/>
      <c r="J7" s="41"/>
      <c r="K7" s="41"/>
      <c r="L7" s="41"/>
      <c r="M7" s="41"/>
      <c r="N7" s="41"/>
      <c r="O7" s="41"/>
      <c r="P7" s="41"/>
    </row>
    <row r="8" spans="1:16" s="42" customFormat="1" ht="12.75">
      <c r="A8" s="41" t="s">
        <v>44</v>
      </c>
      <c r="B8" s="41"/>
      <c r="C8" s="19" t="s">
        <v>123</v>
      </c>
      <c r="D8" s="41"/>
      <c r="E8" s="41"/>
      <c r="F8" s="41"/>
      <c r="G8" s="41"/>
      <c r="H8" s="41"/>
      <c r="I8" s="41"/>
      <c r="J8" s="41"/>
      <c r="K8" s="41"/>
      <c r="L8" s="41"/>
      <c r="M8" s="41"/>
      <c r="N8" s="41"/>
      <c r="O8" s="41"/>
      <c r="P8" s="41"/>
    </row>
    <row r="9" spans="1:16" s="42" customFormat="1" ht="12.75">
      <c r="A9" s="41" t="s">
        <v>12</v>
      </c>
      <c r="B9" s="41"/>
      <c r="C9" s="19" t="s">
        <v>147</v>
      </c>
      <c r="D9" s="41"/>
      <c r="E9" s="41"/>
      <c r="F9" s="41"/>
      <c r="G9" s="41"/>
      <c r="H9" s="41"/>
      <c r="I9" s="41"/>
      <c r="J9" s="41"/>
      <c r="K9" s="41"/>
      <c r="L9" s="41"/>
      <c r="M9" s="41"/>
      <c r="N9" s="41"/>
      <c r="O9" s="41"/>
      <c r="P9" s="41"/>
    </row>
    <row r="10" spans="1:16" s="42" customFormat="1" ht="12.75">
      <c r="A10" s="41" t="s">
        <v>45</v>
      </c>
      <c r="B10" s="41"/>
      <c r="C10" s="19" t="s">
        <v>157</v>
      </c>
      <c r="D10" s="41"/>
      <c r="E10" s="41"/>
      <c r="F10" s="41"/>
      <c r="G10" s="41"/>
      <c r="H10" s="41"/>
      <c r="I10" s="41"/>
      <c r="J10" s="41"/>
      <c r="K10" s="41"/>
      <c r="L10" s="41"/>
      <c r="M10" s="41"/>
      <c r="N10" s="41"/>
      <c r="O10" s="41"/>
      <c r="P10" s="41"/>
    </row>
    <row r="11" spans="1:16" s="42" customFormat="1" ht="12.75">
      <c r="A11" s="41" t="s">
        <v>46</v>
      </c>
      <c r="B11" s="41"/>
      <c r="C11" s="19" t="s">
        <v>158</v>
      </c>
      <c r="D11" s="41"/>
      <c r="E11" s="41"/>
      <c r="F11" s="41"/>
      <c r="G11" s="41"/>
      <c r="H11" s="41"/>
      <c r="I11" s="41"/>
      <c r="J11" s="41"/>
      <c r="K11" s="41"/>
      <c r="L11" s="41"/>
      <c r="M11" s="41"/>
      <c r="N11" s="41"/>
      <c r="O11" s="41"/>
      <c r="P11" s="41"/>
    </row>
    <row r="12" ht="13.5" thickBot="1"/>
    <row r="13" spans="1:15" s="5" customFormat="1" ht="27.75" customHeight="1" thickBot="1">
      <c r="A13" s="87" t="s">
        <v>48</v>
      </c>
      <c r="B13" s="88"/>
      <c r="C13" s="85" t="s">
        <v>11</v>
      </c>
      <c r="D13" s="85" t="s">
        <v>22</v>
      </c>
      <c r="E13" s="85" t="s">
        <v>49</v>
      </c>
      <c r="F13" s="85"/>
      <c r="G13" s="85"/>
      <c r="H13" s="85"/>
      <c r="I13" s="85"/>
      <c r="J13" s="85" t="s">
        <v>50</v>
      </c>
      <c r="K13" s="85"/>
      <c r="L13" s="85"/>
      <c r="M13" s="85" t="s">
        <v>14</v>
      </c>
      <c r="N13" s="85"/>
      <c r="O13" s="85" t="s">
        <v>52</v>
      </c>
    </row>
    <row r="14" spans="1:15" s="22" customFormat="1" ht="33.75" customHeight="1" thickBot="1">
      <c r="A14" s="89"/>
      <c r="B14" s="90"/>
      <c r="C14" s="85"/>
      <c r="D14" s="85"/>
      <c r="E14" s="1" t="s">
        <v>38</v>
      </c>
      <c r="F14" s="1" t="s">
        <v>39</v>
      </c>
      <c r="G14" s="1" t="s">
        <v>40</v>
      </c>
      <c r="H14" s="1" t="s">
        <v>41</v>
      </c>
      <c r="I14" s="1" t="s">
        <v>25</v>
      </c>
      <c r="J14" s="1" t="s">
        <v>23</v>
      </c>
      <c r="K14" s="1" t="s">
        <v>24</v>
      </c>
      <c r="L14" s="1" t="s">
        <v>25</v>
      </c>
      <c r="M14" s="1" t="s">
        <v>16</v>
      </c>
      <c r="N14" s="1" t="s">
        <v>17</v>
      </c>
      <c r="O14" s="85"/>
    </row>
    <row r="15" spans="1:15" s="4" customFormat="1" ht="21" customHeight="1" thickBot="1">
      <c r="A15" s="91">
        <v>1</v>
      </c>
      <c r="B15" s="92"/>
      <c r="C15" s="7">
        <v>2</v>
      </c>
      <c r="D15" s="7">
        <v>3</v>
      </c>
      <c r="E15" s="7">
        <v>4</v>
      </c>
      <c r="F15" s="7">
        <v>5</v>
      </c>
      <c r="G15" s="7">
        <v>6</v>
      </c>
      <c r="H15" s="7">
        <v>7</v>
      </c>
      <c r="I15" s="7" t="s">
        <v>35</v>
      </c>
      <c r="J15" s="7">
        <v>9</v>
      </c>
      <c r="K15" s="7">
        <v>10</v>
      </c>
      <c r="L15" s="7" t="s">
        <v>36</v>
      </c>
      <c r="M15" s="7" t="s">
        <v>37</v>
      </c>
      <c r="N15" s="7" t="s">
        <v>51</v>
      </c>
      <c r="O15" s="7">
        <v>14</v>
      </c>
    </row>
    <row r="16" spans="1:15" ht="12.75">
      <c r="A16" s="23"/>
      <c r="B16" s="24"/>
      <c r="C16" s="25"/>
      <c r="D16" s="26"/>
      <c r="E16" s="27"/>
      <c r="F16" s="27"/>
      <c r="G16" s="27"/>
      <c r="H16" s="27"/>
      <c r="I16" s="27"/>
      <c r="J16" s="27"/>
      <c r="K16" s="27"/>
      <c r="L16" s="27"/>
      <c r="M16" s="27"/>
      <c r="N16" s="27"/>
      <c r="O16" s="26"/>
    </row>
    <row r="17" spans="1:15" ht="12.75">
      <c r="A17" s="28"/>
      <c r="B17" s="9"/>
      <c r="C17" s="11"/>
      <c r="D17" s="2"/>
      <c r="E17" s="29"/>
      <c r="F17" s="29"/>
      <c r="G17" s="29"/>
      <c r="H17" s="29"/>
      <c r="I17" s="29"/>
      <c r="J17" s="29"/>
      <c r="K17" s="29"/>
      <c r="L17" s="29"/>
      <c r="M17" s="29"/>
      <c r="N17" s="29"/>
      <c r="O17" s="2"/>
    </row>
    <row r="18" spans="1:15" ht="12.75">
      <c r="A18" s="28"/>
      <c r="B18" s="9"/>
      <c r="C18" s="11"/>
      <c r="D18" s="2"/>
      <c r="E18" s="29"/>
      <c r="F18" s="29"/>
      <c r="G18" s="29"/>
      <c r="H18" s="29"/>
      <c r="I18" s="29"/>
      <c r="J18" s="29"/>
      <c r="K18" s="29"/>
      <c r="L18" s="29"/>
      <c r="M18" s="29"/>
      <c r="N18" s="29"/>
      <c r="O18" s="2"/>
    </row>
    <row r="19" spans="1:15" ht="12.75">
      <c r="A19" s="12" t="s">
        <v>53</v>
      </c>
      <c r="B19" s="8"/>
      <c r="C19" s="11"/>
      <c r="D19" s="2"/>
      <c r="E19" s="29"/>
      <c r="F19" s="29"/>
      <c r="G19" s="29"/>
      <c r="H19" s="29"/>
      <c r="I19" s="29"/>
      <c r="J19" s="29"/>
      <c r="K19" s="29"/>
      <c r="L19" s="29"/>
      <c r="M19" s="29"/>
      <c r="N19" s="29"/>
      <c r="O19" s="2"/>
    </row>
    <row r="20" spans="1:15" ht="12.75">
      <c r="A20" s="28"/>
      <c r="B20" s="8" t="s">
        <v>54</v>
      </c>
      <c r="C20" s="11"/>
      <c r="D20" s="57">
        <f>D75</f>
        <v>0</v>
      </c>
      <c r="E20" s="55">
        <f>E75</f>
        <v>1161240</v>
      </c>
      <c r="F20" s="55">
        <f>F75</f>
        <v>1306865</v>
      </c>
      <c r="G20" s="55">
        <f>G75</f>
        <v>1295287</v>
      </c>
      <c r="H20" s="55">
        <f>H75</f>
        <v>1364053</v>
      </c>
      <c r="I20" s="55">
        <f>SUM(E20:H20)</f>
        <v>5127445</v>
      </c>
      <c r="J20" s="55">
        <f>J75</f>
        <v>5127445</v>
      </c>
      <c r="K20" s="56"/>
      <c r="L20" s="56"/>
      <c r="M20" s="55">
        <f>I20-D20</f>
        <v>5127445</v>
      </c>
      <c r="N20" s="58" t="e">
        <f>M20/D20</f>
        <v>#DIV/0!</v>
      </c>
      <c r="O20" s="2"/>
    </row>
    <row r="21" spans="1:15" ht="12.75">
      <c r="A21" s="28"/>
      <c r="B21" s="9" t="s">
        <v>63</v>
      </c>
      <c r="C21" s="11"/>
      <c r="D21" s="2"/>
      <c r="E21" s="29"/>
      <c r="F21" s="29"/>
      <c r="G21" s="29"/>
      <c r="H21" s="29"/>
      <c r="I21" s="29"/>
      <c r="J21" s="29"/>
      <c r="K21" s="29"/>
      <c r="L21" s="29"/>
      <c r="M21" s="29"/>
      <c r="N21" s="29"/>
      <c r="O21" s="2"/>
    </row>
    <row r="22" spans="1:15" ht="12.75">
      <c r="A22" s="28"/>
      <c r="B22" s="9" t="s">
        <v>64</v>
      </c>
      <c r="C22" s="11" t="s">
        <v>114</v>
      </c>
      <c r="D22" s="54"/>
      <c r="E22" s="29">
        <v>0</v>
      </c>
      <c r="F22" s="29">
        <f>monthly!X22</f>
        <v>0</v>
      </c>
      <c r="G22" s="29">
        <v>0</v>
      </c>
      <c r="H22" s="29"/>
      <c r="I22" s="29">
        <f>E22+F22+G22+H22</f>
        <v>0</v>
      </c>
      <c r="J22" s="29">
        <f>I22</f>
        <v>0</v>
      </c>
      <c r="K22" s="29"/>
      <c r="L22" s="29"/>
      <c r="M22" s="29">
        <f>I22-D22</f>
        <v>0</v>
      </c>
      <c r="N22" s="29"/>
      <c r="O22" s="2"/>
    </row>
    <row r="23" spans="1:15" ht="12.75">
      <c r="A23" s="28"/>
      <c r="B23" s="9" t="s">
        <v>66</v>
      </c>
      <c r="C23" s="11" t="s">
        <v>93</v>
      </c>
      <c r="D23" s="29"/>
      <c r="E23" s="29">
        <v>0</v>
      </c>
      <c r="F23" s="29">
        <f>monthly!X24</f>
        <v>0</v>
      </c>
      <c r="G23" s="29">
        <v>0</v>
      </c>
      <c r="H23" s="29"/>
      <c r="I23" s="29">
        <f aca="true" t="shared" si="0" ref="I23:I72">E23+F23+G23+H23</f>
        <v>0</v>
      </c>
      <c r="J23" s="29">
        <f aca="true" t="shared" si="1" ref="J23:J62">I23</f>
        <v>0</v>
      </c>
      <c r="K23" s="29"/>
      <c r="L23" s="29"/>
      <c r="M23" s="29">
        <f aca="true" t="shared" si="2" ref="M23:M62">I23-D23</f>
        <v>0</v>
      </c>
      <c r="N23" s="29"/>
      <c r="O23" s="2"/>
    </row>
    <row r="24" spans="1:15" ht="12.75">
      <c r="A24" s="28"/>
      <c r="B24" s="9" t="s">
        <v>141</v>
      </c>
      <c r="C24" s="11"/>
      <c r="D24" s="29"/>
      <c r="E24" s="29">
        <f>3790+29520+52995</f>
        <v>86305</v>
      </c>
      <c r="F24" s="29">
        <v>46550</v>
      </c>
      <c r="G24" s="29">
        <v>29440</v>
      </c>
      <c r="H24" s="29">
        <v>40885</v>
      </c>
      <c r="I24" s="29">
        <f t="shared" si="0"/>
        <v>203180</v>
      </c>
      <c r="J24" s="29">
        <f t="shared" si="1"/>
        <v>203180</v>
      </c>
      <c r="K24" s="29"/>
      <c r="L24" s="29"/>
      <c r="M24" s="29">
        <f t="shared" si="2"/>
        <v>203180</v>
      </c>
      <c r="N24" s="29"/>
      <c r="O24" s="2"/>
    </row>
    <row r="25" spans="1:15" ht="12.75">
      <c r="A25" s="28"/>
      <c r="B25" s="9" t="s">
        <v>67</v>
      </c>
      <c r="C25" s="11" t="s">
        <v>94</v>
      </c>
      <c r="D25" s="29"/>
      <c r="E25" s="29"/>
      <c r="F25" s="29"/>
      <c r="G25" s="29"/>
      <c r="H25" s="29"/>
      <c r="I25" s="29">
        <f t="shared" si="0"/>
        <v>0</v>
      </c>
      <c r="J25" s="29">
        <f t="shared" si="1"/>
        <v>0</v>
      </c>
      <c r="K25" s="29"/>
      <c r="L25" s="29"/>
      <c r="M25" s="29">
        <f t="shared" si="2"/>
        <v>0</v>
      </c>
      <c r="N25" s="29"/>
      <c r="O25" s="2"/>
    </row>
    <row r="26" spans="1:15" ht="12.75">
      <c r="A26" s="28"/>
      <c r="B26" s="9" t="s">
        <v>68</v>
      </c>
      <c r="C26" s="11" t="s">
        <v>95</v>
      </c>
      <c r="D26" s="29"/>
      <c r="E26" s="29">
        <f>65500+53000+97000</f>
        <v>215500</v>
      </c>
      <c r="F26" s="29">
        <v>225600</v>
      </c>
      <c r="G26" s="29">
        <v>241800</v>
      </c>
      <c r="H26" s="29">
        <v>258300</v>
      </c>
      <c r="I26" s="29">
        <f t="shared" si="0"/>
        <v>941200</v>
      </c>
      <c r="J26" s="29">
        <f t="shared" si="1"/>
        <v>941200</v>
      </c>
      <c r="K26" s="29"/>
      <c r="L26" s="29"/>
      <c r="M26" s="29">
        <f t="shared" si="2"/>
        <v>941200</v>
      </c>
      <c r="N26" s="29"/>
      <c r="O26" s="2"/>
    </row>
    <row r="27" spans="1:15" ht="12.75">
      <c r="A27" s="28"/>
      <c r="B27" s="9" t="s">
        <v>69</v>
      </c>
      <c r="C27" s="11"/>
      <c r="D27" s="29"/>
      <c r="E27" s="29"/>
      <c r="F27" s="29"/>
      <c r="G27" s="29"/>
      <c r="H27" s="29"/>
      <c r="I27" s="29">
        <f t="shared" si="0"/>
        <v>0</v>
      </c>
      <c r="J27" s="29">
        <f t="shared" si="1"/>
        <v>0</v>
      </c>
      <c r="K27" s="29"/>
      <c r="L27" s="29"/>
      <c r="M27" s="29">
        <f t="shared" si="2"/>
        <v>0</v>
      </c>
      <c r="N27" s="29"/>
      <c r="O27" s="2"/>
    </row>
    <row r="28" spans="1:15" ht="12.75">
      <c r="A28" s="28"/>
      <c r="B28" s="9" t="s">
        <v>70</v>
      </c>
      <c r="C28" s="11" t="s">
        <v>96</v>
      </c>
      <c r="D28" s="29"/>
      <c r="E28" s="29">
        <f>3150+4085+4100</f>
        <v>11335</v>
      </c>
      <c r="F28" s="29">
        <v>7700</v>
      </c>
      <c r="G28" s="29">
        <v>13188</v>
      </c>
      <c r="H28" s="29">
        <v>13300</v>
      </c>
      <c r="I28" s="29">
        <f t="shared" si="0"/>
        <v>45523</v>
      </c>
      <c r="J28" s="29">
        <f t="shared" si="1"/>
        <v>45523</v>
      </c>
      <c r="K28" s="29"/>
      <c r="L28" s="29"/>
      <c r="M28" s="29">
        <f t="shared" si="2"/>
        <v>45523</v>
      </c>
      <c r="N28" s="29"/>
      <c r="O28" s="2"/>
    </row>
    <row r="29" spans="1:15" ht="12.75">
      <c r="A29" s="28"/>
      <c r="B29" s="9" t="s">
        <v>71</v>
      </c>
      <c r="C29" s="11" t="s">
        <v>97</v>
      </c>
      <c r="D29" s="29"/>
      <c r="E29" s="29">
        <f>2000</f>
        <v>2000</v>
      </c>
      <c r="F29" s="29"/>
      <c r="G29" s="29">
        <v>13100</v>
      </c>
      <c r="H29" s="29">
        <v>5000</v>
      </c>
      <c r="I29" s="29">
        <f t="shared" si="0"/>
        <v>20100</v>
      </c>
      <c r="J29" s="29">
        <f t="shared" si="1"/>
        <v>20100</v>
      </c>
      <c r="K29" s="29"/>
      <c r="L29" s="29"/>
      <c r="M29" s="29">
        <f t="shared" si="2"/>
        <v>20100</v>
      </c>
      <c r="N29" s="29"/>
      <c r="O29" s="2"/>
    </row>
    <row r="30" spans="1:15" ht="12.75">
      <c r="A30" s="28"/>
      <c r="B30" s="9" t="s">
        <v>155</v>
      </c>
      <c r="C30" s="11"/>
      <c r="D30" s="29"/>
      <c r="E30" s="29">
        <f>25400+31000+34600</f>
        <v>91000</v>
      </c>
      <c r="F30" s="29">
        <v>103500</v>
      </c>
      <c r="G30" s="29">
        <v>86900</v>
      </c>
      <c r="H30" s="29">
        <v>68400</v>
      </c>
      <c r="I30" s="29">
        <f t="shared" si="0"/>
        <v>349800</v>
      </c>
      <c r="J30" s="29">
        <f t="shared" si="1"/>
        <v>349800</v>
      </c>
      <c r="K30" s="29"/>
      <c r="L30" s="29"/>
      <c r="M30" s="29">
        <f t="shared" si="2"/>
        <v>349800</v>
      </c>
      <c r="N30" s="29"/>
      <c r="O30" s="2"/>
    </row>
    <row r="31" spans="1:15" ht="12.75">
      <c r="A31" s="28"/>
      <c r="B31" s="9" t="s">
        <v>73</v>
      </c>
      <c r="C31" s="11"/>
      <c r="D31" s="29"/>
      <c r="E31" s="29"/>
      <c r="F31" s="29"/>
      <c r="G31" s="29"/>
      <c r="H31" s="29"/>
      <c r="I31" s="29">
        <f t="shared" si="0"/>
        <v>0</v>
      </c>
      <c r="J31" s="29">
        <f t="shared" si="1"/>
        <v>0</v>
      </c>
      <c r="K31" s="29"/>
      <c r="L31" s="29"/>
      <c r="M31" s="29">
        <f t="shared" si="2"/>
        <v>0</v>
      </c>
      <c r="N31" s="29"/>
      <c r="O31" s="2"/>
    </row>
    <row r="32" spans="1:15" ht="12.75">
      <c r="A32" s="28"/>
      <c r="B32" s="9" t="s">
        <v>74</v>
      </c>
      <c r="C32" s="11"/>
      <c r="D32" s="29"/>
      <c r="E32" s="29"/>
      <c r="F32" s="29"/>
      <c r="G32" s="29"/>
      <c r="H32" s="29"/>
      <c r="I32" s="29">
        <f t="shared" si="0"/>
        <v>0</v>
      </c>
      <c r="J32" s="29">
        <f t="shared" si="1"/>
        <v>0</v>
      </c>
      <c r="K32" s="29"/>
      <c r="L32" s="29"/>
      <c r="M32" s="29">
        <f t="shared" si="2"/>
        <v>0</v>
      </c>
      <c r="N32" s="29"/>
      <c r="O32" s="2"/>
    </row>
    <row r="33" spans="1:15" ht="12.75">
      <c r="A33" s="28"/>
      <c r="B33" s="9" t="s">
        <v>75</v>
      </c>
      <c r="C33" s="11"/>
      <c r="D33" s="29"/>
      <c r="E33" s="29"/>
      <c r="F33" s="29"/>
      <c r="G33" s="29"/>
      <c r="H33" s="29">
        <v>30000</v>
      </c>
      <c r="I33" s="29">
        <f t="shared" si="0"/>
        <v>30000</v>
      </c>
      <c r="J33" s="29">
        <f t="shared" si="1"/>
        <v>30000</v>
      </c>
      <c r="K33" s="29"/>
      <c r="L33" s="29"/>
      <c r="M33" s="29">
        <f t="shared" si="2"/>
        <v>30000</v>
      </c>
      <c r="N33" s="29"/>
      <c r="O33" s="2"/>
    </row>
    <row r="34" spans="1:15" ht="12.75">
      <c r="A34" s="28"/>
      <c r="B34" s="9" t="s">
        <v>76</v>
      </c>
      <c r="C34" s="11" t="s">
        <v>98</v>
      </c>
      <c r="D34" s="29"/>
      <c r="E34" s="29">
        <f>29000+8000+10000</f>
        <v>47000</v>
      </c>
      <c r="F34" s="29">
        <v>123000</v>
      </c>
      <c r="G34" s="29">
        <v>76000</v>
      </c>
      <c r="H34" s="29">
        <v>77000</v>
      </c>
      <c r="I34" s="29">
        <f t="shared" si="0"/>
        <v>323000</v>
      </c>
      <c r="J34" s="29">
        <f t="shared" si="1"/>
        <v>323000</v>
      </c>
      <c r="K34" s="29"/>
      <c r="L34" s="29"/>
      <c r="M34" s="29">
        <f t="shared" si="2"/>
        <v>323000</v>
      </c>
      <c r="N34" s="29"/>
      <c r="O34" s="2"/>
    </row>
    <row r="35" spans="1:15" ht="12.75">
      <c r="A35" s="28"/>
      <c r="B35" s="9" t="s">
        <v>77</v>
      </c>
      <c r="C35" s="11" t="s">
        <v>99</v>
      </c>
      <c r="D35" s="29"/>
      <c r="E35" s="29">
        <f>1000+6000+5000</f>
        <v>12000</v>
      </c>
      <c r="F35" s="29">
        <v>117000</v>
      </c>
      <c r="G35" s="29">
        <v>47000</v>
      </c>
      <c r="H35" s="29">
        <v>41000</v>
      </c>
      <c r="I35" s="29">
        <f t="shared" si="0"/>
        <v>217000</v>
      </c>
      <c r="J35" s="29">
        <f t="shared" si="1"/>
        <v>217000</v>
      </c>
      <c r="K35" s="29"/>
      <c r="L35" s="29"/>
      <c r="M35" s="29">
        <f t="shared" si="2"/>
        <v>217000</v>
      </c>
      <c r="N35" s="29"/>
      <c r="O35" s="2"/>
    </row>
    <row r="36" spans="1:15" ht="12.75">
      <c r="A36" s="28"/>
      <c r="B36" s="49" t="s">
        <v>142</v>
      </c>
      <c r="C36" s="48" t="s">
        <v>143</v>
      </c>
      <c r="D36" s="29"/>
      <c r="E36" s="29">
        <f>30000+36000+20000</f>
        <v>86000</v>
      </c>
      <c r="F36" s="29">
        <v>92000</v>
      </c>
      <c r="G36" s="29">
        <v>68000</v>
      </c>
      <c r="H36" s="29">
        <v>93000</v>
      </c>
      <c r="I36" s="29">
        <f t="shared" si="0"/>
        <v>339000</v>
      </c>
      <c r="J36" s="29">
        <f t="shared" si="1"/>
        <v>339000</v>
      </c>
      <c r="K36" s="29"/>
      <c r="L36" s="29"/>
      <c r="M36" s="29">
        <f t="shared" si="2"/>
        <v>339000</v>
      </c>
      <c r="N36" s="29"/>
      <c r="O36" s="2"/>
    </row>
    <row r="37" spans="1:15" ht="12.75">
      <c r="A37" s="28"/>
      <c r="B37" s="9" t="s">
        <v>78</v>
      </c>
      <c r="C37" s="11"/>
      <c r="D37" s="29"/>
      <c r="E37" s="29"/>
      <c r="F37" s="29"/>
      <c r="G37" s="29"/>
      <c r="H37" s="29"/>
      <c r="I37" s="29">
        <f t="shared" si="0"/>
        <v>0</v>
      </c>
      <c r="J37" s="29">
        <f t="shared" si="1"/>
        <v>0</v>
      </c>
      <c r="K37" s="29"/>
      <c r="L37" s="29"/>
      <c r="M37" s="29">
        <f t="shared" si="2"/>
        <v>0</v>
      </c>
      <c r="N37" s="29"/>
      <c r="O37" s="2"/>
    </row>
    <row r="38" spans="1:15" ht="12.75">
      <c r="A38" s="28"/>
      <c r="B38" s="9" t="s">
        <v>79</v>
      </c>
      <c r="C38" s="11" t="s">
        <v>100</v>
      </c>
      <c r="D38" s="29"/>
      <c r="E38" s="29"/>
      <c r="F38" s="29"/>
      <c r="G38" s="29"/>
      <c r="H38" s="29"/>
      <c r="I38" s="29">
        <f t="shared" si="0"/>
        <v>0</v>
      </c>
      <c r="J38" s="29">
        <f t="shared" si="1"/>
        <v>0</v>
      </c>
      <c r="K38" s="29"/>
      <c r="L38" s="29"/>
      <c r="M38" s="29">
        <f t="shared" si="2"/>
        <v>0</v>
      </c>
      <c r="N38" s="29"/>
      <c r="O38" s="2"/>
    </row>
    <row r="39" spans="1:15" ht="12.75">
      <c r="A39" s="28"/>
      <c r="B39" s="9" t="s">
        <v>80</v>
      </c>
      <c r="C39" s="11" t="s">
        <v>101</v>
      </c>
      <c r="D39" s="29"/>
      <c r="E39" s="29"/>
      <c r="F39" s="29"/>
      <c r="G39" s="29"/>
      <c r="H39" s="29"/>
      <c r="I39" s="29">
        <f t="shared" si="0"/>
        <v>0</v>
      </c>
      <c r="J39" s="29">
        <f t="shared" si="1"/>
        <v>0</v>
      </c>
      <c r="K39" s="29"/>
      <c r="L39" s="29"/>
      <c r="M39" s="29">
        <f t="shared" si="2"/>
        <v>0</v>
      </c>
      <c r="N39" s="29"/>
      <c r="O39" s="2"/>
    </row>
    <row r="40" spans="1:15" ht="12.75">
      <c r="A40" s="28"/>
      <c r="B40" s="9" t="s">
        <v>154</v>
      </c>
      <c r="C40" s="11" t="s">
        <v>105</v>
      </c>
      <c r="D40" s="29"/>
      <c r="E40" s="29"/>
      <c r="F40" s="29"/>
      <c r="G40" s="29"/>
      <c r="H40" s="29"/>
      <c r="I40" s="29">
        <f t="shared" si="0"/>
        <v>0</v>
      </c>
      <c r="J40" s="29">
        <f t="shared" si="1"/>
        <v>0</v>
      </c>
      <c r="K40" s="29"/>
      <c r="L40" s="29"/>
      <c r="M40" s="29">
        <f t="shared" si="2"/>
        <v>0</v>
      </c>
      <c r="N40" s="29"/>
      <c r="O40" s="2"/>
    </row>
    <row r="41" spans="1:15" ht="12.75">
      <c r="A41" s="61"/>
      <c r="B41" s="38" t="s">
        <v>82</v>
      </c>
      <c r="C41" s="62"/>
      <c r="D41" s="56"/>
      <c r="E41" s="56"/>
      <c r="F41" s="56"/>
      <c r="G41" s="56"/>
      <c r="H41" s="56"/>
      <c r="I41" s="56">
        <f t="shared" si="0"/>
        <v>0</v>
      </c>
      <c r="J41" s="56">
        <f t="shared" si="1"/>
        <v>0</v>
      </c>
      <c r="K41" s="56"/>
      <c r="L41" s="56"/>
      <c r="M41" s="56">
        <f t="shared" si="2"/>
        <v>0</v>
      </c>
      <c r="N41" s="56"/>
      <c r="O41" s="63"/>
    </row>
    <row r="42" spans="1:15" ht="12.75">
      <c r="A42" s="66"/>
      <c r="B42" s="67" t="s">
        <v>83</v>
      </c>
      <c r="C42" s="68" t="s">
        <v>113</v>
      </c>
      <c r="D42" s="69"/>
      <c r="E42" s="69">
        <f>600+1900+600</f>
        <v>3100</v>
      </c>
      <c r="F42" s="69">
        <v>3665</v>
      </c>
      <c r="G42" s="69">
        <v>4400</v>
      </c>
      <c r="H42" s="69">
        <v>3100</v>
      </c>
      <c r="I42" s="69">
        <f t="shared" si="0"/>
        <v>14265</v>
      </c>
      <c r="J42" s="69">
        <f t="shared" si="1"/>
        <v>14265</v>
      </c>
      <c r="K42" s="43"/>
      <c r="L42" s="29"/>
      <c r="M42" s="29">
        <f t="shared" si="2"/>
        <v>14265</v>
      </c>
      <c r="N42" s="29"/>
      <c r="O42" s="2"/>
    </row>
    <row r="43" spans="1:15" ht="12.75">
      <c r="A43" s="28"/>
      <c r="B43" s="9" t="s">
        <v>84</v>
      </c>
      <c r="C43" s="11"/>
      <c r="D43" s="29"/>
      <c r="E43" s="29"/>
      <c r="F43" s="29">
        <v>1650</v>
      </c>
      <c r="G43" s="29">
        <v>300</v>
      </c>
      <c r="H43" s="29"/>
      <c r="I43" s="29">
        <f t="shared" si="0"/>
        <v>1950</v>
      </c>
      <c r="J43" s="29">
        <f t="shared" si="1"/>
        <v>1950</v>
      </c>
      <c r="K43" s="43"/>
      <c r="L43" s="29"/>
      <c r="M43" s="29">
        <f t="shared" si="2"/>
        <v>1950</v>
      </c>
      <c r="N43" s="29"/>
      <c r="O43" s="2"/>
    </row>
    <row r="44" spans="1:15" ht="12.75">
      <c r="A44" s="28"/>
      <c r="B44" s="9" t="s">
        <v>85</v>
      </c>
      <c r="C44" s="11" t="s">
        <v>102</v>
      </c>
      <c r="D44" s="29"/>
      <c r="E44" s="29">
        <f>25600+23800+62600</f>
        <v>112000</v>
      </c>
      <c r="F44" s="29">
        <v>96000</v>
      </c>
      <c r="G44" s="29">
        <v>79200</v>
      </c>
      <c r="H44" s="29">
        <v>60468</v>
      </c>
      <c r="I44" s="29">
        <f t="shared" si="0"/>
        <v>347668</v>
      </c>
      <c r="J44" s="29">
        <f t="shared" si="1"/>
        <v>347668</v>
      </c>
      <c r="K44" s="43"/>
      <c r="L44" s="29"/>
      <c r="M44" s="29">
        <f t="shared" si="2"/>
        <v>347668</v>
      </c>
      <c r="N44" s="29"/>
      <c r="O44" s="2"/>
    </row>
    <row r="45" spans="1:15" ht="12.75">
      <c r="A45" s="28"/>
      <c r="B45" s="9" t="s">
        <v>86</v>
      </c>
      <c r="C45" s="11"/>
      <c r="D45" s="29"/>
      <c r="E45" s="29"/>
      <c r="F45" s="29"/>
      <c r="G45" s="29"/>
      <c r="H45" s="29"/>
      <c r="I45" s="29">
        <f t="shared" si="0"/>
        <v>0</v>
      </c>
      <c r="J45" s="29">
        <f t="shared" si="1"/>
        <v>0</v>
      </c>
      <c r="K45" s="43"/>
      <c r="L45" s="29"/>
      <c r="M45" s="29">
        <f t="shared" si="2"/>
        <v>0</v>
      </c>
      <c r="N45" s="29"/>
      <c r="O45" s="2"/>
    </row>
    <row r="46" spans="1:15" ht="12.75">
      <c r="A46" s="28"/>
      <c r="B46" s="9" t="s">
        <v>87</v>
      </c>
      <c r="C46" s="11" t="s">
        <v>103</v>
      </c>
      <c r="D46" s="29"/>
      <c r="E46" s="29"/>
      <c r="F46" s="29"/>
      <c r="G46" s="29">
        <v>10000</v>
      </c>
      <c r="H46" s="29"/>
      <c r="I46" s="29">
        <f t="shared" si="0"/>
        <v>10000</v>
      </c>
      <c r="J46" s="29">
        <f t="shared" si="1"/>
        <v>10000</v>
      </c>
      <c r="K46" s="43"/>
      <c r="L46" s="29"/>
      <c r="M46" s="29">
        <f t="shared" si="2"/>
        <v>10000</v>
      </c>
      <c r="N46" s="29"/>
      <c r="O46" s="2"/>
    </row>
    <row r="47" spans="1:15" ht="12.75">
      <c r="A47" s="28"/>
      <c r="B47" s="9" t="s">
        <v>88</v>
      </c>
      <c r="C47" s="11"/>
      <c r="D47" s="29"/>
      <c r="E47" s="29"/>
      <c r="F47" s="29"/>
      <c r="G47" s="29"/>
      <c r="H47" s="29"/>
      <c r="I47" s="29">
        <f t="shared" si="0"/>
        <v>0</v>
      </c>
      <c r="J47" s="29">
        <f t="shared" si="1"/>
        <v>0</v>
      </c>
      <c r="K47" s="43"/>
      <c r="L47" s="29"/>
      <c r="M47" s="29">
        <f t="shared" si="2"/>
        <v>0</v>
      </c>
      <c r="N47" s="29"/>
      <c r="O47" s="2"/>
    </row>
    <row r="48" spans="1:15" ht="12.75">
      <c r="A48" s="28"/>
      <c r="B48" s="9" t="s">
        <v>89</v>
      </c>
      <c r="C48" s="11"/>
      <c r="D48" s="29"/>
      <c r="E48" s="29"/>
      <c r="F48" s="29">
        <v>25000</v>
      </c>
      <c r="G48" s="29"/>
      <c r="H48" s="29"/>
      <c r="I48" s="29">
        <f t="shared" si="0"/>
        <v>25000</v>
      </c>
      <c r="J48" s="29">
        <f t="shared" si="1"/>
        <v>25000</v>
      </c>
      <c r="K48" s="43"/>
      <c r="L48" s="29"/>
      <c r="M48" s="29">
        <f t="shared" si="2"/>
        <v>25000</v>
      </c>
      <c r="N48" s="29"/>
      <c r="O48" s="2"/>
    </row>
    <row r="49" spans="1:15" ht="12.75">
      <c r="A49" s="28"/>
      <c r="B49" s="9" t="s">
        <v>145</v>
      </c>
      <c r="C49" s="11"/>
      <c r="D49" s="29"/>
      <c r="E49" s="29">
        <f>72000+90000+144000</f>
        <v>306000</v>
      </c>
      <c r="F49" s="29">
        <v>336000</v>
      </c>
      <c r="G49" s="29">
        <v>402000</v>
      </c>
      <c r="H49" s="29">
        <v>528000</v>
      </c>
      <c r="I49" s="29">
        <f t="shared" si="0"/>
        <v>1572000</v>
      </c>
      <c r="J49" s="29">
        <f t="shared" si="1"/>
        <v>1572000</v>
      </c>
      <c r="K49" s="43"/>
      <c r="L49" s="29"/>
      <c r="M49" s="29">
        <f t="shared" si="2"/>
        <v>1572000</v>
      </c>
      <c r="N49" s="29"/>
      <c r="O49" s="2"/>
    </row>
    <row r="50" spans="1:15" ht="12.75">
      <c r="A50" s="28"/>
      <c r="B50" s="9" t="s">
        <v>91</v>
      </c>
      <c r="C50" s="11" t="s">
        <v>104</v>
      </c>
      <c r="D50" s="29"/>
      <c r="E50" s="29">
        <f>12000</f>
        <v>12000</v>
      </c>
      <c r="F50" s="29">
        <v>6000</v>
      </c>
      <c r="G50" s="29">
        <v>36000</v>
      </c>
      <c r="H50" s="29"/>
      <c r="I50" s="29">
        <f t="shared" si="0"/>
        <v>54000</v>
      </c>
      <c r="J50" s="29">
        <f t="shared" si="1"/>
        <v>54000</v>
      </c>
      <c r="K50" s="43"/>
      <c r="L50" s="29"/>
      <c r="M50" s="29">
        <f t="shared" si="2"/>
        <v>54000</v>
      </c>
      <c r="N50" s="29"/>
      <c r="O50" s="2"/>
    </row>
    <row r="51" spans="1:15" ht="12.75">
      <c r="A51" s="28"/>
      <c r="B51" s="9" t="s">
        <v>92</v>
      </c>
      <c r="C51" s="11" t="s">
        <v>111</v>
      </c>
      <c r="D51" s="29"/>
      <c r="E51" s="29">
        <f>30000+36000+36000</f>
        <v>102000</v>
      </c>
      <c r="F51" s="29">
        <v>90000</v>
      </c>
      <c r="G51" s="29">
        <v>102300</v>
      </c>
      <c r="H51" s="29">
        <v>102000</v>
      </c>
      <c r="I51" s="29">
        <f t="shared" si="0"/>
        <v>396300</v>
      </c>
      <c r="J51" s="29">
        <f t="shared" si="1"/>
        <v>396300</v>
      </c>
      <c r="K51" s="43"/>
      <c r="L51" s="29"/>
      <c r="M51" s="29">
        <f t="shared" si="2"/>
        <v>396300</v>
      </c>
      <c r="N51" s="29"/>
      <c r="O51" s="2"/>
    </row>
    <row r="52" spans="1:15" ht="12.75">
      <c r="A52" s="28"/>
      <c r="B52" s="9" t="s">
        <v>55</v>
      </c>
      <c r="C52" s="11"/>
      <c r="D52" s="29"/>
      <c r="E52" s="29"/>
      <c r="F52" s="29"/>
      <c r="G52" s="29"/>
      <c r="H52" s="29"/>
      <c r="I52" s="29">
        <f t="shared" si="0"/>
        <v>0</v>
      </c>
      <c r="J52" s="29">
        <f t="shared" si="1"/>
        <v>0</v>
      </c>
      <c r="K52" s="43"/>
      <c r="L52" s="29"/>
      <c r="M52" s="29">
        <f t="shared" si="2"/>
        <v>0</v>
      </c>
      <c r="N52" s="29"/>
      <c r="O52" s="2"/>
    </row>
    <row r="53" spans="1:15" ht="12.75">
      <c r="A53" s="28"/>
      <c r="B53" s="9" t="s">
        <v>56</v>
      </c>
      <c r="C53" s="11"/>
      <c r="D53" s="29"/>
      <c r="E53" s="29"/>
      <c r="F53" s="29"/>
      <c r="G53" s="29"/>
      <c r="H53" s="29"/>
      <c r="I53" s="29">
        <f t="shared" si="0"/>
        <v>0</v>
      </c>
      <c r="J53" s="29">
        <f t="shared" si="1"/>
        <v>0</v>
      </c>
      <c r="K53" s="43"/>
      <c r="L53" s="29"/>
      <c r="M53" s="29">
        <f t="shared" si="2"/>
        <v>0</v>
      </c>
      <c r="N53" s="29"/>
      <c r="O53" s="2"/>
    </row>
    <row r="54" spans="1:15" ht="12.75">
      <c r="A54" s="28"/>
      <c r="B54" s="9" t="s">
        <v>144</v>
      </c>
      <c r="C54" s="11"/>
      <c r="D54" s="29"/>
      <c r="E54" s="29">
        <f>3300+3000+2700</f>
        <v>9000</v>
      </c>
      <c r="F54" s="29">
        <v>7200</v>
      </c>
      <c r="G54" s="29">
        <v>9300</v>
      </c>
      <c r="H54" s="29">
        <v>9600</v>
      </c>
      <c r="I54" s="29">
        <f t="shared" si="0"/>
        <v>35100</v>
      </c>
      <c r="J54" s="29">
        <f t="shared" si="1"/>
        <v>35100</v>
      </c>
      <c r="K54" s="43"/>
      <c r="L54" s="29"/>
      <c r="M54" s="29">
        <f t="shared" si="2"/>
        <v>35100</v>
      </c>
      <c r="N54" s="29"/>
      <c r="O54" s="2"/>
    </row>
    <row r="55" spans="1:15" ht="12.75">
      <c r="A55" s="28"/>
      <c r="B55" s="9" t="s">
        <v>58</v>
      </c>
      <c r="C55" s="11" t="s">
        <v>107</v>
      </c>
      <c r="D55" s="29"/>
      <c r="E55" s="29"/>
      <c r="F55" s="29"/>
      <c r="G55" s="29"/>
      <c r="H55" s="29"/>
      <c r="I55" s="29">
        <f t="shared" si="0"/>
        <v>0</v>
      </c>
      <c r="J55" s="29">
        <f t="shared" si="1"/>
        <v>0</v>
      </c>
      <c r="K55" s="43"/>
      <c r="L55" s="29"/>
      <c r="M55" s="29">
        <f t="shared" si="2"/>
        <v>0</v>
      </c>
      <c r="N55" s="29"/>
      <c r="O55" s="2"/>
    </row>
    <row r="56" spans="1:15" ht="12.75">
      <c r="A56" s="28"/>
      <c r="B56" s="9" t="s">
        <v>150</v>
      </c>
      <c r="C56" s="11"/>
      <c r="D56" s="29"/>
      <c r="E56" s="29"/>
      <c r="F56" s="29"/>
      <c r="G56" s="29"/>
      <c r="H56" s="29"/>
      <c r="I56" s="29">
        <f t="shared" si="0"/>
        <v>0</v>
      </c>
      <c r="J56" s="29">
        <f t="shared" si="1"/>
        <v>0</v>
      </c>
      <c r="K56" s="43"/>
      <c r="L56" s="29"/>
      <c r="M56" s="29">
        <f t="shared" si="2"/>
        <v>0</v>
      </c>
      <c r="N56" s="29"/>
      <c r="O56" s="2"/>
    </row>
    <row r="57" spans="1:15" ht="12.75">
      <c r="A57" s="28"/>
      <c r="B57" s="9" t="s">
        <v>59</v>
      </c>
      <c r="C57" s="11" t="s">
        <v>108</v>
      </c>
      <c r="D57" s="29"/>
      <c r="E57" s="29"/>
      <c r="F57" s="29"/>
      <c r="G57" s="29"/>
      <c r="H57" s="29"/>
      <c r="I57" s="29">
        <f t="shared" si="0"/>
        <v>0</v>
      </c>
      <c r="J57" s="29">
        <f t="shared" si="1"/>
        <v>0</v>
      </c>
      <c r="K57" s="43"/>
      <c r="L57" s="29"/>
      <c r="M57" s="29">
        <f t="shared" si="2"/>
        <v>0</v>
      </c>
      <c r="N57" s="29"/>
      <c r="O57" s="2"/>
    </row>
    <row r="58" spans="1:15" ht="12.75">
      <c r="A58" s="28"/>
      <c r="B58" s="9" t="s">
        <v>146</v>
      </c>
      <c r="C58" s="11"/>
      <c r="D58" s="29"/>
      <c r="E58" s="29">
        <f>42000+18000</f>
        <v>60000</v>
      </c>
      <c r="F58" s="29">
        <v>24000</v>
      </c>
      <c r="G58" s="29">
        <v>60000</v>
      </c>
      <c r="H58" s="29">
        <v>24000</v>
      </c>
      <c r="I58" s="29">
        <f t="shared" si="0"/>
        <v>168000</v>
      </c>
      <c r="J58" s="29">
        <f t="shared" si="1"/>
        <v>168000</v>
      </c>
      <c r="K58" s="43"/>
      <c r="L58" s="29"/>
      <c r="M58" s="29">
        <f t="shared" si="2"/>
        <v>168000</v>
      </c>
      <c r="N58" s="29"/>
      <c r="O58" s="2"/>
    </row>
    <row r="59" spans="1:15" ht="12.75">
      <c r="A59" s="28"/>
      <c r="B59" s="9" t="s">
        <v>162</v>
      </c>
      <c r="C59" s="11"/>
      <c r="D59" s="29"/>
      <c r="E59" s="29">
        <v>6000</v>
      </c>
      <c r="F59" s="29"/>
      <c r="G59" s="29">
        <v>6000</v>
      </c>
      <c r="H59" s="29">
        <v>6000</v>
      </c>
      <c r="I59" s="29">
        <f t="shared" si="0"/>
        <v>18000</v>
      </c>
      <c r="J59" s="29">
        <f t="shared" si="1"/>
        <v>18000</v>
      </c>
      <c r="K59" s="43"/>
      <c r="L59" s="29"/>
      <c r="M59" s="29">
        <f t="shared" si="2"/>
        <v>18000</v>
      </c>
      <c r="N59" s="29"/>
      <c r="O59" s="2"/>
    </row>
    <row r="60" spans="1:15" ht="12.75">
      <c r="A60" s="28"/>
      <c r="B60" s="9" t="s">
        <v>61</v>
      </c>
      <c r="C60" s="11" t="s">
        <v>109</v>
      </c>
      <c r="D60" s="29"/>
      <c r="E60" s="29"/>
      <c r="F60" s="29"/>
      <c r="G60" s="29"/>
      <c r="H60" s="29"/>
      <c r="I60" s="29">
        <f t="shared" si="0"/>
        <v>0</v>
      </c>
      <c r="J60" s="29">
        <f t="shared" si="1"/>
        <v>0</v>
      </c>
      <c r="K60" s="43"/>
      <c r="L60" s="29"/>
      <c r="M60" s="29">
        <f t="shared" si="2"/>
        <v>0</v>
      </c>
      <c r="N60" s="29"/>
      <c r="O60" s="2"/>
    </row>
    <row r="61" spans="1:15" ht="12.75">
      <c r="A61" s="28"/>
      <c r="B61" s="9"/>
      <c r="C61" s="11"/>
      <c r="D61" s="29"/>
      <c r="E61" s="29"/>
      <c r="F61" s="29"/>
      <c r="G61" s="29"/>
      <c r="H61" s="29"/>
      <c r="I61" s="29"/>
      <c r="J61" s="29">
        <v>0</v>
      </c>
      <c r="K61" s="43"/>
      <c r="L61" s="29"/>
      <c r="M61" s="29">
        <f t="shared" si="2"/>
        <v>0</v>
      </c>
      <c r="N61" s="29"/>
      <c r="O61" s="2"/>
    </row>
    <row r="62" spans="1:15" ht="12.75">
      <c r="A62" s="28"/>
      <c r="B62" s="8" t="s">
        <v>62</v>
      </c>
      <c r="C62" s="11" t="s">
        <v>110</v>
      </c>
      <c r="D62" s="29"/>
      <c r="E62" s="29"/>
      <c r="F62" s="51">
        <v>2000</v>
      </c>
      <c r="G62" s="29">
        <v>10359</v>
      </c>
      <c r="H62" s="29">
        <v>4000</v>
      </c>
      <c r="I62" s="29">
        <f t="shared" si="0"/>
        <v>16359</v>
      </c>
      <c r="J62" s="29">
        <f t="shared" si="1"/>
        <v>16359</v>
      </c>
      <c r="K62" s="43"/>
      <c r="L62" s="29"/>
      <c r="M62" s="29">
        <f t="shared" si="2"/>
        <v>16359</v>
      </c>
      <c r="N62" s="29"/>
      <c r="O62" s="2"/>
    </row>
    <row r="63" spans="1:15" ht="12.75">
      <c r="A63" s="28"/>
      <c r="B63" s="9"/>
      <c r="C63" s="11"/>
      <c r="D63" s="29"/>
      <c r="E63" s="29"/>
      <c r="F63" s="29"/>
      <c r="G63" s="29"/>
      <c r="H63" s="29"/>
      <c r="I63" s="29"/>
      <c r="J63" s="29"/>
      <c r="K63" s="43"/>
      <c r="L63" s="29"/>
      <c r="M63" s="29"/>
      <c r="N63" s="29"/>
      <c r="O63" s="2"/>
    </row>
    <row r="64" spans="1:15" ht="12.75" hidden="1">
      <c r="A64" s="28"/>
      <c r="B64" s="8" t="s">
        <v>116</v>
      </c>
      <c r="C64" s="11"/>
      <c r="D64" s="29"/>
      <c r="E64" s="29">
        <v>0</v>
      </c>
      <c r="F64" s="29">
        <v>0</v>
      </c>
      <c r="G64" s="29">
        <v>0</v>
      </c>
      <c r="H64" s="29"/>
      <c r="I64" s="29">
        <f t="shared" si="0"/>
        <v>0</v>
      </c>
      <c r="J64" s="29">
        <v>0</v>
      </c>
      <c r="K64" s="43"/>
      <c r="L64" s="29"/>
      <c r="M64" s="29"/>
      <c r="N64" s="29"/>
      <c r="O64" s="2"/>
    </row>
    <row r="65" spans="1:15" ht="12.75" hidden="1">
      <c r="A65" s="28"/>
      <c r="B65" s="9"/>
      <c r="C65" s="11"/>
      <c r="D65" s="29"/>
      <c r="E65" s="29"/>
      <c r="F65" s="29"/>
      <c r="G65" s="29"/>
      <c r="H65" s="29"/>
      <c r="I65" s="29"/>
      <c r="J65" s="29"/>
      <c r="K65" s="43"/>
      <c r="L65" s="29"/>
      <c r="M65" s="29"/>
      <c r="N65" s="29"/>
      <c r="O65" s="2"/>
    </row>
    <row r="66" spans="1:15" ht="12.75" hidden="1">
      <c r="A66" s="28"/>
      <c r="B66" s="9"/>
      <c r="C66" s="11"/>
      <c r="D66" s="29"/>
      <c r="E66" s="29"/>
      <c r="F66" s="29"/>
      <c r="G66" s="29"/>
      <c r="H66" s="29"/>
      <c r="I66" s="29"/>
      <c r="J66" s="29"/>
      <c r="K66" s="43"/>
      <c r="L66" s="29"/>
      <c r="M66" s="29"/>
      <c r="N66" s="29"/>
      <c r="O66" s="2"/>
    </row>
    <row r="67" spans="1:15" ht="12.75" hidden="1">
      <c r="A67" s="12" t="s">
        <v>19</v>
      </c>
      <c r="B67" s="8"/>
      <c r="C67" s="11"/>
      <c r="D67" s="29"/>
      <c r="E67" s="29"/>
      <c r="F67" s="29"/>
      <c r="G67" s="29"/>
      <c r="H67" s="29"/>
      <c r="I67" s="29">
        <f t="shared" si="0"/>
        <v>0</v>
      </c>
      <c r="J67" s="29">
        <v>0</v>
      </c>
      <c r="K67" s="43"/>
      <c r="L67" s="29"/>
      <c r="M67" s="29"/>
      <c r="N67" s="29"/>
      <c r="O67" s="2"/>
    </row>
    <row r="68" spans="1:15" ht="12.75" hidden="1">
      <c r="A68" s="12" t="s">
        <v>115</v>
      </c>
      <c r="B68" s="8"/>
      <c r="C68" s="11"/>
      <c r="D68" s="29"/>
      <c r="E68" s="29"/>
      <c r="F68" s="29"/>
      <c r="G68" s="29"/>
      <c r="H68" s="29"/>
      <c r="I68" s="29"/>
      <c r="J68" s="29"/>
      <c r="K68" s="43"/>
      <c r="L68" s="29"/>
      <c r="M68" s="29"/>
      <c r="N68" s="29"/>
      <c r="O68" s="2"/>
    </row>
    <row r="69" spans="1:15" ht="12.75" hidden="1">
      <c r="A69" s="28"/>
      <c r="B69" s="8"/>
      <c r="C69" s="11"/>
      <c r="D69" s="29"/>
      <c r="E69" s="29"/>
      <c r="F69" s="29"/>
      <c r="G69" s="29"/>
      <c r="H69" s="29"/>
      <c r="I69" s="29"/>
      <c r="J69" s="29"/>
      <c r="K69" s="43"/>
      <c r="L69" s="29"/>
      <c r="M69" s="29"/>
      <c r="N69" s="29"/>
      <c r="O69" s="2"/>
    </row>
    <row r="70" spans="1:15" ht="12.75" hidden="1">
      <c r="A70" s="12" t="s">
        <v>34</v>
      </c>
      <c r="B70" s="8"/>
      <c r="C70" s="11"/>
      <c r="D70" s="2"/>
      <c r="E70" s="29"/>
      <c r="F70" s="29"/>
      <c r="G70" s="29"/>
      <c r="H70" s="29"/>
      <c r="I70" s="29">
        <f t="shared" si="0"/>
        <v>0</v>
      </c>
      <c r="J70" s="29">
        <v>0</v>
      </c>
      <c r="K70" s="43"/>
      <c r="L70" s="29"/>
      <c r="M70" s="29"/>
      <c r="N70" s="29"/>
      <c r="O70" s="2"/>
    </row>
    <row r="71" spans="1:15" ht="12.75" hidden="1">
      <c r="A71" s="28"/>
      <c r="B71" s="8"/>
      <c r="C71" s="11"/>
      <c r="D71" s="2"/>
      <c r="E71" s="29"/>
      <c r="F71" s="29"/>
      <c r="G71" s="29"/>
      <c r="H71" s="29"/>
      <c r="I71" s="29"/>
      <c r="J71" s="29"/>
      <c r="K71" s="43"/>
      <c r="L71" s="29"/>
      <c r="M71" s="29"/>
      <c r="N71" s="29"/>
      <c r="O71" s="2"/>
    </row>
    <row r="72" spans="1:15" ht="12.75" hidden="1">
      <c r="A72" s="12" t="s">
        <v>33</v>
      </c>
      <c r="B72" s="8"/>
      <c r="C72" s="11"/>
      <c r="D72" s="2"/>
      <c r="E72" s="29"/>
      <c r="F72" s="29"/>
      <c r="G72" s="29"/>
      <c r="H72" s="29"/>
      <c r="I72" s="29">
        <f t="shared" si="0"/>
        <v>0</v>
      </c>
      <c r="J72" s="29">
        <v>0</v>
      </c>
      <c r="K72" s="43"/>
      <c r="L72" s="29"/>
      <c r="M72" s="29"/>
      <c r="N72" s="29"/>
      <c r="O72" s="2"/>
    </row>
    <row r="73" spans="1:15" ht="12.75">
      <c r="A73" s="28"/>
      <c r="B73" s="8"/>
      <c r="C73" s="11"/>
      <c r="D73" s="2"/>
      <c r="E73" s="29"/>
      <c r="F73" s="29"/>
      <c r="G73" s="29"/>
      <c r="H73" s="29"/>
      <c r="I73" s="29"/>
      <c r="J73" s="29"/>
      <c r="K73" s="43"/>
      <c r="L73" s="29"/>
      <c r="M73" s="29"/>
      <c r="N73" s="29"/>
      <c r="O73" s="2"/>
    </row>
    <row r="74" spans="1:15" ht="12.75">
      <c r="A74" s="28"/>
      <c r="B74" s="8"/>
      <c r="C74" s="11"/>
      <c r="D74" s="2"/>
      <c r="E74" s="29"/>
      <c r="F74" s="29"/>
      <c r="G74" s="29"/>
      <c r="H74" s="29"/>
      <c r="I74" s="29"/>
      <c r="J74" s="29"/>
      <c r="K74" s="43"/>
      <c r="L74" s="29"/>
      <c r="M74" s="29"/>
      <c r="N74" s="29"/>
      <c r="O74" s="2"/>
    </row>
    <row r="75" spans="1:15" ht="13.5" thickBot="1">
      <c r="A75" s="28"/>
      <c r="B75" s="8" t="s">
        <v>3</v>
      </c>
      <c r="C75" s="11"/>
      <c r="D75" s="30">
        <f aca="true" t="shared" si="3" ref="D75:N75">SUM(D22:D74)</f>
        <v>0</v>
      </c>
      <c r="E75" s="30">
        <f t="shared" si="3"/>
        <v>1161240</v>
      </c>
      <c r="F75" s="30">
        <f t="shared" si="3"/>
        <v>1306865</v>
      </c>
      <c r="G75" s="30">
        <f t="shared" si="3"/>
        <v>1295287</v>
      </c>
      <c r="H75" s="30">
        <f>SUM(H22:H74)</f>
        <v>1364053</v>
      </c>
      <c r="I75" s="30">
        <f t="shared" si="3"/>
        <v>5127445</v>
      </c>
      <c r="J75" s="30">
        <f>SUM(J22:J74)</f>
        <v>5127445</v>
      </c>
      <c r="K75" s="64">
        <f t="shared" si="3"/>
        <v>0</v>
      </c>
      <c r="L75" s="30">
        <f t="shared" si="3"/>
        <v>0</v>
      </c>
      <c r="M75" s="30">
        <f t="shared" si="3"/>
        <v>5127445</v>
      </c>
      <c r="N75" s="30">
        <f t="shared" si="3"/>
        <v>0</v>
      </c>
      <c r="O75" s="2"/>
    </row>
    <row r="76" spans="1:15" ht="14.25" thickBot="1" thickTop="1">
      <c r="A76" s="31"/>
      <c r="B76" s="32"/>
      <c r="C76" s="33"/>
      <c r="D76" s="34"/>
      <c r="E76" s="78"/>
      <c r="F76" s="34"/>
      <c r="G76" s="34"/>
      <c r="H76" s="34"/>
      <c r="I76" s="34"/>
      <c r="J76" s="34"/>
      <c r="K76" s="49"/>
      <c r="L76" s="2"/>
      <c r="M76" s="2"/>
      <c r="N76" s="2"/>
      <c r="O76" s="2"/>
    </row>
    <row r="77" spans="1:15" ht="12.75">
      <c r="A77" s="23"/>
      <c r="B77" s="24"/>
      <c r="C77" s="35"/>
      <c r="D77" s="24"/>
      <c r="E77" s="24"/>
      <c r="F77" s="52"/>
      <c r="G77" s="24"/>
      <c r="H77" s="24"/>
      <c r="I77" s="24"/>
      <c r="J77" s="70"/>
      <c r="K77" s="24"/>
      <c r="L77" s="24"/>
      <c r="M77" s="24"/>
      <c r="N77" s="24"/>
      <c r="O77" s="36"/>
    </row>
    <row r="78" spans="1:17" ht="12.75">
      <c r="A78" s="28"/>
      <c r="B78" s="73" t="s">
        <v>121</v>
      </c>
      <c r="C78" s="9"/>
      <c r="D78" s="9"/>
      <c r="E78" s="53"/>
      <c r="F78" s="9" t="s">
        <v>20</v>
      </c>
      <c r="G78" s="9"/>
      <c r="H78" s="9"/>
      <c r="I78" s="9"/>
      <c r="J78" s="49"/>
      <c r="K78" s="73"/>
      <c r="L78" s="9"/>
      <c r="M78" s="9" t="s">
        <v>20</v>
      </c>
      <c r="N78" s="9"/>
      <c r="O78" s="37"/>
      <c r="P78" s="9"/>
      <c r="Q78" s="9"/>
    </row>
    <row r="79" spans="1:17" ht="12.75">
      <c r="A79" s="28"/>
      <c r="B79" s="10"/>
      <c r="C79" s="9"/>
      <c r="D79" s="9"/>
      <c r="E79" s="53"/>
      <c r="F79" s="9"/>
      <c r="G79" s="9"/>
      <c r="H79" s="9"/>
      <c r="I79" s="9"/>
      <c r="J79" s="49"/>
      <c r="K79" s="10"/>
      <c r="L79" s="9"/>
      <c r="M79" s="9"/>
      <c r="N79" s="9"/>
      <c r="O79" s="37"/>
      <c r="P79" s="9"/>
      <c r="Q79" s="9"/>
    </row>
    <row r="80" spans="1:17" ht="12.75">
      <c r="A80" s="28"/>
      <c r="B80" s="10"/>
      <c r="C80" s="9"/>
      <c r="D80" s="9"/>
      <c r="E80" s="9"/>
      <c r="F80" s="9"/>
      <c r="G80" s="9"/>
      <c r="H80" s="9"/>
      <c r="I80" s="50"/>
      <c r="J80" s="49"/>
      <c r="K80" s="10"/>
      <c r="L80" s="9"/>
      <c r="M80" s="9"/>
      <c r="N80" s="9"/>
      <c r="O80" s="37"/>
      <c r="P80" s="9"/>
      <c r="Q80" s="9"/>
    </row>
    <row r="81" spans="1:17" ht="12.75">
      <c r="A81" s="28"/>
      <c r="B81" s="79" t="s">
        <v>148</v>
      </c>
      <c r="C81" s="73"/>
      <c r="D81" s="9"/>
      <c r="E81" s="9"/>
      <c r="F81" s="80" t="s">
        <v>149</v>
      </c>
      <c r="G81" s="59"/>
      <c r="H81" s="59"/>
      <c r="I81" s="9"/>
      <c r="J81" s="71"/>
      <c r="K81" s="73"/>
      <c r="L81" s="73"/>
      <c r="M81" s="60" t="s">
        <v>149</v>
      </c>
      <c r="N81" s="60"/>
      <c r="O81" s="74"/>
      <c r="P81" s="60"/>
      <c r="Q81" s="60"/>
    </row>
    <row r="82" spans="1:17" ht="12.75">
      <c r="A82" s="28"/>
      <c r="B82" s="18" t="s">
        <v>164</v>
      </c>
      <c r="C82" s="9"/>
      <c r="D82" s="9"/>
      <c r="E82" s="9"/>
      <c r="F82" s="9" t="s">
        <v>151</v>
      </c>
      <c r="G82" s="9"/>
      <c r="H82" s="9"/>
      <c r="I82" s="9"/>
      <c r="J82" s="72"/>
      <c r="K82" s="15"/>
      <c r="L82" s="9"/>
      <c r="M82" s="8" t="s">
        <v>151</v>
      </c>
      <c r="N82" s="9"/>
      <c r="O82" s="75"/>
      <c r="P82" s="9"/>
      <c r="Q82" s="9"/>
    </row>
    <row r="83" spans="1:17" ht="12.75">
      <c r="A83" s="28"/>
      <c r="B83" s="18" t="s">
        <v>4</v>
      </c>
      <c r="C83" s="9"/>
      <c r="D83" s="9"/>
      <c r="E83" s="9"/>
      <c r="F83" s="9" t="s">
        <v>4</v>
      </c>
      <c r="G83" s="9"/>
      <c r="H83" s="9"/>
      <c r="I83" s="9"/>
      <c r="J83" s="49"/>
      <c r="K83" s="18"/>
      <c r="L83" s="9"/>
      <c r="M83" s="9" t="s">
        <v>4</v>
      </c>
      <c r="N83" s="9"/>
      <c r="O83" s="37"/>
      <c r="P83" s="9"/>
      <c r="Q83" s="9"/>
    </row>
    <row r="84" spans="1:15" ht="13.5" thickBot="1">
      <c r="A84" s="31"/>
      <c r="B84" s="39"/>
      <c r="C84" s="32"/>
      <c r="D84" s="32"/>
      <c r="E84" s="32"/>
      <c r="F84" s="32"/>
      <c r="G84" s="32"/>
      <c r="H84" s="32"/>
      <c r="I84" s="32"/>
      <c r="J84" s="65"/>
      <c r="K84" s="32"/>
      <c r="L84" s="32"/>
      <c r="M84" s="32"/>
      <c r="N84" s="32"/>
      <c r="O84" s="40"/>
    </row>
    <row r="85" spans="1:15" ht="12.75" hidden="1">
      <c r="A85" s="28"/>
      <c r="B85" s="9"/>
      <c r="C85" s="10"/>
      <c r="D85" s="9"/>
      <c r="E85" s="9"/>
      <c r="F85" s="9"/>
      <c r="G85" s="9"/>
      <c r="H85" s="9"/>
      <c r="I85" s="9"/>
      <c r="J85" s="9"/>
      <c r="K85" s="9"/>
      <c r="L85" s="9"/>
      <c r="M85" s="9"/>
      <c r="N85" s="9"/>
      <c r="O85" s="37"/>
    </row>
    <row r="86" spans="1:15" ht="12.75" hidden="1">
      <c r="A86" s="93" t="s">
        <v>5</v>
      </c>
      <c r="B86" s="94"/>
      <c r="C86" s="94"/>
      <c r="D86" s="94"/>
      <c r="E86" s="94"/>
      <c r="F86" s="94"/>
      <c r="G86" s="94"/>
      <c r="H86" s="94"/>
      <c r="I86" s="94"/>
      <c r="J86" s="94"/>
      <c r="K86" s="94"/>
      <c r="L86" s="94"/>
      <c r="M86" s="94"/>
      <c r="N86" s="94"/>
      <c r="O86" s="95"/>
    </row>
    <row r="87" spans="1:15" ht="12.75" hidden="1">
      <c r="A87" s="28"/>
      <c r="B87" s="9"/>
      <c r="C87" s="10"/>
      <c r="D87" s="9"/>
      <c r="E87" s="9"/>
      <c r="F87" s="9"/>
      <c r="G87" s="9"/>
      <c r="H87" s="9"/>
      <c r="I87" s="9"/>
      <c r="J87" s="9"/>
      <c r="K87" s="9"/>
      <c r="L87" s="9"/>
      <c r="M87" s="9"/>
      <c r="N87" s="9"/>
      <c r="O87" s="37"/>
    </row>
    <row r="88" spans="1:15" ht="12.75" hidden="1">
      <c r="A88" s="14" t="s">
        <v>7</v>
      </c>
      <c r="B88" s="9" t="s">
        <v>29</v>
      </c>
      <c r="C88" s="10"/>
      <c r="D88" s="9"/>
      <c r="E88" s="9"/>
      <c r="F88" s="9"/>
      <c r="G88" s="9"/>
      <c r="H88" s="9"/>
      <c r="I88" s="9"/>
      <c r="J88" s="9"/>
      <c r="K88" s="9"/>
      <c r="L88" s="9"/>
      <c r="M88" s="9"/>
      <c r="N88" s="9"/>
      <c r="O88" s="37"/>
    </row>
    <row r="89" spans="1:15" ht="12.75" hidden="1">
      <c r="A89" s="14"/>
      <c r="B89" s="9" t="s">
        <v>30</v>
      </c>
      <c r="C89" s="10"/>
      <c r="D89" s="9"/>
      <c r="E89" s="9"/>
      <c r="F89" s="9"/>
      <c r="G89" s="9"/>
      <c r="H89" s="9"/>
      <c r="I89" s="9"/>
      <c r="J89" s="9"/>
      <c r="K89" s="9"/>
      <c r="L89" s="9"/>
      <c r="M89" s="9"/>
      <c r="N89" s="9"/>
      <c r="O89" s="37"/>
    </row>
    <row r="90" spans="1:15" ht="12.75" hidden="1">
      <c r="A90" s="14" t="s">
        <v>8</v>
      </c>
      <c r="B90" s="9" t="s">
        <v>27</v>
      </c>
      <c r="C90" s="10"/>
      <c r="D90" s="9"/>
      <c r="E90" s="9"/>
      <c r="F90" s="9"/>
      <c r="G90" s="9"/>
      <c r="H90" s="9"/>
      <c r="I90" s="9"/>
      <c r="J90" s="9"/>
      <c r="K90" s="9"/>
      <c r="L90" s="9"/>
      <c r="M90" s="9"/>
      <c r="N90" s="9"/>
      <c r="O90" s="37"/>
    </row>
    <row r="91" spans="1:15" ht="12.75" hidden="1">
      <c r="A91" s="28"/>
      <c r="B91" s="9" t="s">
        <v>26</v>
      </c>
      <c r="C91" s="10"/>
      <c r="D91" s="9"/>
      <c r="E91" s="9"/>
      <c r="F91" s="9"/>
      <c r="G91" s="9"/>
      <c r="H91" s="9"/>
      <c r="I91" s="9"/>
      <c r="J91" s="9"/>
      <c r="K91" s="9"/>
      <c r="L91" s="9"/>
      <c r="M91" s="9"/>
      <c r="N91" s="9"/>
      <c r="O91" s="37"/>
    </row>
    <row r="92" spans="1:15" ht="12.75" hidden="1">
      <c r="A92" s="14" t="s">
        <v>9</v>
      </c>
      <c r="B92" s="9" t="s">
        <v>28</v>
      </c>
      <c r="C92" s="10"/>
      <c r="D92" s="9"/>
      <c r="E92" s="9"/>
      <c r="F92" s="9"/>
      <c r="G92" s="9"/>
      <c r="H92" s="9"/>
      <c r="I92" s="9"/>
      <c r="J92" s="9"/>
      <c r="K92" s="9"/>
      <c r="L92" s="9"/>
      <c r="M92" s="9"/>
      <c r="N92" s="9"/>
      <c r="O92" s="37"/>
    </row>
    <row r="93" spans="1:15" ht="12.75" hidden="1">
      <c r="A93" s="14" t="s">
        <v>10</v>
      </c>
      <c r="B93" s="9" t="s">
        <v>31</v>
      </c>
      <c r="C93" s="10"/>
      <c r="D93" s="9"/>
      <c r="E93" s="9"/>
      <c r="F93" s="9"/>
      <c r="G93" s="9"/>
      <c r="H93" s="9"/>
      <c r="I93" s="9"/>
      <c r="J93" s="9"/>
      <c r="K93" s="9"/>
      <c r="L93" s="9"/>
      <c r="M93" s="9"/>
      <c r="N93" s="9"/>
      <c r="O93" s="37"/>
    </row>
    <row r="94" spans="1:15" ht="12.75" hidden="1">
      <c r="A94" s="14" t="s">
        <v>1</v>
      </c>
      <c r="B94" s="9" t="s">
        <v>117</v>
      </c>
      <c r="C94" s="10"/>
      <c r="D94" s="9"/>
      <c r="E94" s="9"/>
      <c r="F94" s="9"/>
      <c r="G94" s="9"/>
      <c r="H94" s="9"/>
      <c r="I94" s="9"/>
      <c r="J94" s="9"/>
      <c r="K94" s="9"/>
      <c r="L94" s="9"/>
      <c r="M94" s="9"/>
      <c r="N94" s="9"/>
      <c r="O94" s="37"/>
    </row>
    <row r="95" spans="1:15" ht="12.75" hidden="1">
      <c r="A95" s="14" t="s">
        <v>2</v>
      </c>
      <c r="B95" s="9" t="s">
        <v>118</v>
      </c>
      <c r="C95" s="10"/>
      <c r="D95" s="9"/>
      <c r="E95" s="9"/>
      <c r="F95" s="9"/>
      <c r="G95" s="9"/>
      <c r="H95" s="9"/>
      <c r="I95" s="9"/>
      <c r="J95" s="9"/>
      <c r="K95" s="9"/>
      <c r="L95" s="9"/>
      <c r="M95" s="9"/>
      <c r="N95" s="9"/>
      <c r="O95" s="37"/>
    </row>
    <row r="96" spans="1:15" ht="12.75" hidden="1">
      <c r="A96" s="14" t="s">
        <v>13</v>
      </c>
      <c r="B96" s="9" t="s">
        <v>119</v>
      </c>
      <c r="C96" s="10"/>
      <c r="D96" s="9"/>
      <c r="E96" s="9"/>
      <c r="F96" s="9"/>
      <c r="G96" s="9"/>
      <c r="H96" s="9"/>
      <c r="I96" s="9"/>
      <c r="J96" s="9"/>
      <c r="K96" s="9"/>
      <c r="L96" s="9"/>
      <c r="M96" s="9"/>
      <c r="N96" s="9"/>
      <c r="O96" s="37"/>
    </row>
    <row r="97" spans="1:15" ht="12.75" hidden="1">
      <c r="A97" s="14" t="s">
        <v>15</v>
      </c>
      <c r="B97" s="9" t="s">
        <v>120</v>
      </c>
      <c r="C97" s="10"/>
      <c r="D97" s="9"/>
      <c r="E97" s="9"/>
      <c r="F97" s="9"/>
      <c r="G97" s="9"/>
      <c r="H97" s="9"/>
      <c r="I97" s="9"/>
      <c r="J97" s="9"/>
      <c r="K97" s="9"/>
      <c r="L97" s="9"/>
      <c r="M97" s="9"/>
      <c r="N97" s="9"/>
      <c r="O97" s="37"/>
    </row>
    <row r="98" spans="1:15" ht="12.75" hidden="1">
      <c r="A98" s="14" t="s">
        <v>42</v>
      </c>
      <c r="B98" s="9" t="s">
        <v>43</v>
      </c>
      <c r="C98" s="10"/>
      <c r="D98" s="9"/>
      <c r="E98" s="9"/>
      <c r="F98" s="9"/>
      <c r="G98" s="9"/>
      <c r="H98" s="9"/>
      <c r="I98" s="9"/>
      <c r="J98" s="9"/>
      <c r="K98" s="9"/>
      <c r="L98" s="9"/>
      <c r="M98" s="9"/>
      <c r="N98" s="9"/>
      <c r="O98" s="37"/>
    </row>
    <row r="99" spans="1:15" ht="13.5" hidden="1" thickBot="1">
      <c r="A99" s="31"/>
      <c r="B99" s="32"/>
      <c r="C99" s="39"/>
      <c r="D99" s="32"/>
      <c r="E99" s="32"/>
      <c r="F99" s="32"/>
      <c r="G99" s="32"/>
      <c r="H99" s="32"/>
      <c r="I99" s="32"/>
      <c r="J99" s="32"/>
      <c r="K99" s="32"/>
      <c r="L99" s="32"/>
      <c r="M99" s="32"/>
      <c r="N99" s="32"/>
      <c r="O99" s="40"/>
    </row>
    <row r="100" ht="12.75" hidden="1"/>
    <row r="101" ht="12.75" hidden="1"/>
    <row r="104" ht="12.75">
      <c r="D104" s="76"/>
    </row>
  </sheetData>
  <sheetProtection/>
  <mergeCells count="12">
    <mergeCell ref="A15:B15"/>
    <mergeCell ref="A86:O86"/>
    <mergeCell ref="D13:D14"/>
    <mergeCell ref="C13:C14"/>
    <mergeCell ref="E13:I13"/>
    <mergeCell ref="J13:L13"/>
    <mergeCell ref="M13:N13"/>
    <mergeCell ref="O13:O14"/>
    <mergeCell ref="A3:O3"/>
    <mergeCell ref="A4:O4"/>
    <mergeCell ref="A5:O5"/>
    <mergeCell ref="A13:B14"/>
  </mergeCells>
  <printOptions/>
  <pageMargins left="0.75" right="0.5" top="0.55" bottom="0.2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Z103"/>
  <sheetViews>
    <sheetView zoomScalePageLayoutView="0" workbookViewId="0" topLeftCell="B13">
      <pane xSplit="3" ySplit="4" topLeftCell="N17" activePane="bottomRight" state="frozen"/>
      <selection pane="topLeft" activeCell="B13" sqref="B13"/>
      <selection pane="topRight" activeCell="E13" sqref="E13"/>
      <selection pane="bottomLeft" activeCell="B17" sqref="B17"/>
      <selection pane="bottomRight" activeCell="O33" sqref="O33"/>
    </sheetView>
  </sheetViews>
  <sheetFormatPr defaultColWidth="9.140625" defaultRowHeight="12.75"/>
  <cols>
    <col min="1" max="1" width="2.7109375" style="20" customWidth="1"/>
    <col min="2" max="2" width="35.7109375" style="20" customWidth="1"/>
    <col min="3" max="3" width="15.7109375" style="21" customWidth="1"/>
    <col min="4" max="13" width="15.7109375" style="20" hidden="1" customWidth="1"/>
    <col min="14" max="22" width="15.7109375" style="20" customWidth="1"/>
    <col min="23" max="23" width="23.00390625" style="20" customWidth="1"/>
    <col min="24" max="24" width="23.28125" style="20" customWidth="1"/>
    <col min="25" max="25" width="13.140625" style="20" customWidth="1"/>
    <col min="26" max="26" width="15.57421875" style="20" customWidth="1"/>
    <col min="27" max="16384" width="9.140625" style="20" customWidth="1"/>
  </cols>
  <sheetData>
    <row r="1" spans="1:23" ht="12.75">
      <c r="A1" s="3"/>
      <c r="B1" s="3"/>
      <c r="C1" s="6"/>
      <c r="D1" s="3"/>
      <c r="E1" s="3"/>
      <c r="F1" s="3"/>
      <c r="G1" s="3"/>
      <c r="H1" s="3"/>
      <c r="I1" s="3"/>
      <c r="J1" s="3"/>
      <c r="K1" s="3"/>
      <c r="L1" s="3"/>
      <c r="M1" s="3"/>
      <c r="N1" s="3"/>
      <c r="O1" s="3"/>
      <c r="P1" s="3"/>
      <c r="Q1" s="3"/>
      <c r="R1" s="3"/>
      <c r="S1" s="3"/>
      <c r="T1" s="3"/>
      <c r="U1" s="3"/>
      <c r="V1" s="3"/>
      <c r="W1" s="3" t="s">
        <v>32</v>
      </c>
    </row>
    <row r="2" spans="1:24" ht="12.75">
      <c r="A2" s="3"/>
      <c r="B2" s="3"/>
      <c r="C2" s="6"/>
      <c r="D2" s="3"/>
      <c r="E2" s="3"/>
      <c r="F2" s="3"/>
      <c r="G2" s="3"/>
      <c r="H2" s="3"/>
      <c r="I2" s="3"/>
      <c r="J2" s="3"/>
      <c r="K2" s="3"/>
      <c r="L2" s="3"/>
      <c r="M2" s="3"/>
      <c r="N2" s="3"/>
      <c r="O2" s="3"/>
      <c r="P2" s="3"/>
      <c r="Q2" s="3"/>
      <c r="R2" s="3"/>
      <c r="S2" s="3"/>
      <c r="T2" s="3"/>
      <c r="U2" s="3"/>
      <c r="V2" s="3"/>
      <c r="W2" s="3"/>
      <c r="X2" s="3"/>
    </row>
    <row r="3" spans="1:24" s="42" customFormat="1" ht="12.75">
      <c r="A3" s="86" t="s">
        <v>21</v>
      </c>
      <c r="B3" s="86"/>
      <c r="C3" s="86"/>
      <c r="D3" s="86"/>
      <c r="E3" s="86"/>
      <c r="F3" s="86"/>
      <c r="G3" s="86"/>
      <c r="H3" s="86"/>
      <c r="I3" s="86"/>
      <c r="J3" s="86"/>
      <c r="K3" s="86"/>
      <c r="L3" s="86"/>
      <c r="M3" s="86"/>
      <c r="N3" s="86"/>
      <c r="O3" s="86"/>
      <c r="P3" s="86"/>
      <c r="Q3" s="86"/>
      <c r="R3" s="86"/>
      <c r="S3" s="86"/>
      <c r="T3" s="86"/>
      <c r="U3" s="86"/>
      <c r="V3" s="86"/>
      <c r="W3" s="86"/>
      <c r="X3" s="41"/>
    </row>
    <row r="4" spans="1:24" s="42" customFormat="1" ht="12.75">
      <c r="A4" s="86" t="s">
        <v>18</v>
      </c>
      <c r="B4" s="86"/>
      <c r="C4" s="86"/>
      <c r="D4" s="86"/>
      <c r="E4" s="86"/>
      <c r="F4" s="86"/>
      <c r="G4" s="86"/>
      <c r="H4" s="86"/>
      <c r="I4" s="86"/>
      <c r="J4" s="86"/>
      <c r="K4" s="86"/>
      <c r="L4" s="86"/>
      <c r="M4" s="86"/>
      <c r="N4" s="86"/>
      <c r="O4" s="86"/>
      <c r="P4" s="86"/>
      <c r="Q4" s="86"/>
      <c r="R4" s="86"/>
      <c r="S4" s="86"/>
      <c r="T4" s="86"/>
      <c r="U4" s="86"/>
      <c r="V4" s="86"/>
      <c r="W4" s="86"/>
      <c r="X4" s="41"/>
    </row>
    <row r="5" spans="1:24" s="42" customFormat="1" ht="12.75">
      <c r="A5" s="86" t="s">
        <v>0</v>
      </c>
      <c r="B5" s="86"/>
      <c r="C5" s="86"/>
      <c r="D5" s="86"/>
      <c r="E5" s="86"/>
      <c r="F5" s="86"/>
      <c r="G5" s="86"/>
      <c r="H5" s="86"/>
      <c r="I5" s="86"/>
      <c r="J5" s="86"/>
      <c r="K5" s="86"/>
      <c r="L5" s="86"/>
      <c r="M5" s="86"/>
      <c r="N5" s="86"/>
      <c r="O5" s="86"/>
      <c r="P5" s="86"/>
      <c r="Q5" s="86"/>
      <c r="R5" s="86"/>
      <c r="S5" s="86"/>
      <c r="T5" s="86"/>
      <c r="U5" s="86"/>
      <c r="V5" s="86"/>
      <c r="W5" s="86"/>
      <c r="X5" s="41"/>
    </row>
    <row r="6" spans="1:24" s="42" customFormat="1" ht="12.75">
      <c r="A6" s="41"/>
      <c r="B6" s="41"/>
      <c r="C6" s="6"/>
      <c r="D6" s="41"/>
      <c r="E6" s="41"/>
      <c r="F6" s="41"/>
      <c r="G6" s="41"/>
      <c r="H6" s="41"/>
      <c r="I6" s="41"/>
      <c r="J6" s="41"/>
      <c r="K6" s="41"/>
      <c r="L6" s="41"/>
      <c r="M6" s="41"/>
      <c r="N6" s="41"/>
      <c r="O6" s="41"/>
      <c r="P6" s="41"/>
      <c r="Q6" s="41"/>
      <c r="R6" s="41"/>
      <c r="S6" s="41"/>
      <c r="T6" s="41"/>
      <c r="U6" s="41"/>
      <c r="V6" s="41"/>
      <c r="W6" s="41"/>
      <c r="X6" s="41"/>
    </row>
    <row r="7" spans="1:24" s="42" customFormat="1" ht="12.75">
      <c r="A7" s="41"/>
      <c r="B7" s="41"/>
      <c r="C7" s="6"/>
      <c r="D7" s="41"/>
      <c r="E7" s="41"/>
      <c r="F7" s="41"/>
      <c r="G7" s="41"/>
      <c r="H7" s="41"/>
      <c r="I7" s="41"/>
      <c r="J7" s="41"/>
      <c r="K7" s="41"/>
      <c r="L7" s="41"/>
      <c r="M7" s="41"/>
      <c r="N7" s="41"/>
      <c r="O7" s="41"/>
      <c r="P7" s="41"/>
      <c r="Q7" s="41"/>
      <c r="R7" s="41"/>
      <c r="S7" s="41"/>
      <c r="T7" s="41"/>
      <c r="U7" s="41"/>
      <c r="V7" s="41"/>
      <c r="W7" s="41"/>
      <c r="X7" s="41"/>
    </row>
    <row r="8" spans="1:24" s="42" customFormat="1" ht="12.75">
      <c r="A8" s="41" t="s">
        <v>44</v>
      </c>
      <c r="B8" s="41"/>
      <c r="C8" s="19" t="s">
        <v>123</v>
      </c>
      <c r="D8" s="41"/>
      <c r="E8" s="41"/>
      <c r="F8" s="41"/>
      <c r="G8" s="41"/>
      <c r="H8" s="41"/>
      <c r="I8" s="41"/>
      <c r="J8" s="41"/>
      <c r="K8" s="41"/>
      <c r="L8" s="41"/>
      <c r="M8" s="41"/>
      <c r="N8" s="41"/>
      <c r="O8" s="41"/>
      <c r="P8" s="41"/>
      <c r="Q8" s="41"/>
      <c r="R8" s="41"/>
      <c r="S8" s="41"/>
      <c r="T8" s="41"/>
      <c r="U8" s="41"/>
      <c r="V8" s="41"/>
      <c r="W8" s="41"/>
      <c r="X8" s="41"/>
    </row>
    <row r="9" spans="1:24" s="42" customFormat="1" ht="12.75">
      <c r="A9" s="41" t="s">
        <v>12</v>
      </c>
      <c r="B9" s="41"/>
      <c r="C9" s="19" t="s">
        <v>124</v>
      </c>
      <c r="D9" s="41"/>
      <c r="E9" s="41"/>
      <c r="F9" s="41"/>
      <c r="G9" s="41"/>
      <c r="H9" s="41"/>
      <c r="I9" s="41"/>
      <c r="J9" s="41"/>
      <c r="K9" s="41"/>
      <c r="L9" s="41"/>
      <c r="M9" s="41"/>
      <c r="N9" s="41"/>
      <c r="O9" s="41"/>
      <c r="P9" s="41"/>
      <c r="Q9" s="41"/>
      <c r="R9" s="41"/>
      <c r="S9" s="41"/>
      <c r="T9" s="41"/>
      <c r="U9" s="41"/>
      <c r="V9" s="41"/>
      <c r="W9" s="41"/>
      <c r="X9" s="41"/>
    </row>
    <row r="10" spans="1:24" s="42" customFormat="1" ht="12.75">
      <c r="A10" s="41" t="s">
        <v>45</v>
      </c>
      <c r="B10" s="41"/>
      <c r="C10" s="19" t="s">
        <v>47</v>
      </c>
      <c r="D10" s="41"/>
      <c r="E10" s="41"/>
      <c r="F10" s="41"/>
      <c r="G10" s="41"/>
      <c r="H10" s="41"/>
      <c r="I10" s="41"/>
      <c r="J10" s="41"/>
      <c r="K10" s="41"/>
      <c r="L10" s="41"/>
      <c r="M10" s="41"/>
      <c r="N10" s="41"/>
      <c r="O10" s="41"/>
      <c r="P10" s="41"/>
      <c r="Q10" s="41"/>
      <c r="R10" s="41"/>
      <c r="S10" s="41"/>
      <c r="T10" s="41"/>
      <c r="U10" s="41"/>
      <c r="V10" s="41"/>
      <c r="W10" s="41"/>
      <c r="X10" s="41"/>
    </row>
    <row r="11" spans="1:24" s="42" customFormat="1" ht="12.75">
      <c r="A11" s="41" t="s">
        <v>46</v>
      </c>
      <c r="B11" s="41"/>
      <c r="C11" s="19" t="s">
        <v>47</v>
      </c>
      <c r="D11" s="41"/>
      <c r="E11" s="41"/>
      <c r="F11" s="41"/>
      <c r="G11" s="41"/>
      <c r="H11" s="41"/>
      <c r="I11" s="41"/>
      <c r="J11" s="41"/>
      <c r="K11" s="41"/>
      <c r="L11" s="41"/>
      <c r="M11" s="41"/>
      <c r="N11" s="41"/>
      <c r="O11" s="41"/>
      <c r="P11" s="41"/>
      <c r="Q11" s="41"/>
      <c r="R11" s="41"/>
      <c r="S11" s="41"/>
      <c r="T11" s="41"/>
      <c r="U11" s="41"/>
      <c r="V11" s="41"/>
      <c r="W11" s="41"/>
      <c r="X11" s="41"/>
    </row>
    <row r="12" ht="13.5" thickBot="1"/>
    <row r="13" spans="1:23" s="5" customFormat="1" ht="27.75" customHeight="1" thickBot="1">
      <c r="A13" s="87" t="s">
        <v>48</v>
      </c>
      <c r="B13" s="88"/>
      <c r="C13" s="85" t="s">
        <v>11</v>
      </c>
      <c r="D13" s="85" t="s">
        <v>22</v>
      </c>
      <c r="E13" s="85" t="s">
        <v>49</v>
      </c>
      <c r="F13" s="85"/>
      <c r="G13" s="85"/>
      <c r="H13" s="85"/>
      <c r="I13" s="85"/>
      <c r="J13" s="85"/>
      <c r="K13" s="85"/>
      <c r="L13" s="85"/>
      <c r="M13" s="85"/>
      <c r="N13" s="85"/>
      <c r="O13" s="85"/>
      <c r="P13" s="85"/>
      <c r="Q13" s="85"/>
      <c r="R13" s="85" t="s">
        <v>50</v>
      </c>
      <c r="S13" s="85"/>
      <c r="T13" s="85"/>
      <c r="U13" s="85" t="s">
        <v>14</v>
      </c>
      <c r="V13" s="85"/>
      <c r="W13" s="85" t="s">
        <v>52</v>
      </c>
    </row>
    <row r="14" spans="1:26" s="22" customFormat="1" ht="33.75" customHeight="1" thickBot="1">
      <c r="A14" s="89"/>
      <c r="B14" s="90"/>
      <c r="C14" s="85"/>
      <c r="D14" s="85"/>
      <c r="E14" s="1" t="s">
        <v>125</v>
      </c>
      <c r="F14" s="1" t="s">
        <v>126</v>
      </c>
      <c r="G14" s="1" t="s">
        <v>127</v>
      </c>
      <c r="H14" s="1" t="s">
        <v>128</v>
      </c>
      <c r="I14" s="1" t="s">
        <v>129</v>
      </c>
      <c r="J14" s="1" t="s">
        <v>130</v>
      </c>
      <c r="K14" s="1" t="s">
        <v>131</v>
      </c>
      <c r="L14" s="1" t="s">
        <v>132</v>
      </c>
      <c r="M14" s="1" t="s">
        <v>133</v>
      </c>
      <c r="N14" s="1" t="s">
        <v>134</v>
      </c>
      <c r="O14" s="1" t="s">
        <v>135</v>
      </c>
      <c r="P14" s="1" t="s">
        <v>136</v>
      </c>
      <c r="Q14" s="1" t="s">
        <v>25</v>
      </c>
      <c r="R14" s="1" t="s">
        <v>23</v>
      </c>
      <c r="S14" s="1" t="s">
        <v>24</v>
      </c>
      <c r="T14" s="1" t="s">
        <v>25</v>
      </c>
      <c r="U14" s="1" t="s">
        <v>16</v>
      </c>
      <c r="V14" s="1" t="s">
        <v>17</v>
      </c>
      <c r="W14" s="85"/>
      <c r="X14" s="22" t="s">
        <v>159</v>
      </c>
      <c r="Y14" s="22" t="s">
        <v>160</v>
      </c>
      <c r="Z14" s="22" t="s">
        <v>161</v>
      </c>
    </row>
    <row r="15" spans="1:23" s="4" customFormat="1" ht="21" customHeight="1" thickBot="1">
      <c r="A15" s="91">
        <v>1</v>
      </c>
      <c r="B15" s="92"/>
      <c r="C15" s="7">
        <v>2</v>
      </c>
      <c r="D15" s="7">
        <v>3</v>
      </c>
      <c r="E15" s="7">
        <v>4</v>
      </c>
      <c r="F15" s="7">
        <v>5</v>
      </c>
      <c r="G15" s="7">
        <v>6</v>
      </c>
      <c r="H15" s="7">
        <v>7</v>
      </c>
      <c r="I15" s="7">
        <v>8</v>
      </c>
      <c r="J15" s="7">
        <v>9</v>
      </c>
      <c r="K15" s="7">
        <v>10</v>
      </c>
      <c r="L15" s="7">
        <v>11</v>
      </c>
      <c r="M15" s="7">
        <v>12</v>
      </c>
      <c r="N15" s="7">
        <v>13</v>
      </c>
      <c r="O15" s="7">
        <v>14</v>
      </c>
      <c r="P15" s="7">
        <v>15</v>
      </c>
      <c r="Q15" s="7" t="s">
        <v>137</v>
      </c>
      <c r="R15" s="7">
        <v>17</v>
      </c>
      <c r="S15" s="7">
        <v>18</v>
      </c>
      <c r="T15" s="7" t="s">
        <v>138</v>
      </c>
      <c r="U15" s="7" t="s">
        <v>139</v>
      </c>
      <c r="V15" s="7" t="s">
        <v>140</v>
      </c>
      <c r="W15" s="7">
        <v>22</v>
      </c>
    </row>
    <row r="16" spans="1:23" ht="12.75">
      <c r="A16" s="23"/>
      <c r="B16" s="24"/>
      <c r="C16" s="25"/>
      <c r="D16" s="26"/>
      <c r="E16" s="27"/>
      <c r="F16" s="27"/>
      <c r="G16" s="27"/>
      <c r="H16" s="27"/>
      <c r="I16" s="27"/>
      <c r="J16" s="27"/>
      <c r="K16" s="27"/>
      <c r="L16" s="27"/>
      <c r="M16" s="27"/>
      <c r="N16" s="27"/>
      <c r="O16" s="27"/>
      <c r="P16" s="27"/>
      <c r="Q16" s="27"/>
      <c r="R16" s="27"/>
      <c r="S16" s="27"/>
      <c r="T16" s="27"/>
      <c r="U16" s="27"/>
      <c r="V16" s="27"/>
      <c r="W16" s="26"/>
    </row>
    <row r="17" spans="1:23" ht="12.75">
      <c r="A17" s="28"/>
      <c r="B17" s="9"/>
      <c r="C17" s="11"/>
      <c r="D17" s="2"/>
      <c r="E17" s="29"/>
      <c r="F17" s="29"/>
      <c r="G17" s="29"/>
      <c r="H17" s="29"/>
      <c r="I17" s="29"/>
      <c r="J17" s="29"/>
      <c r="K17" s="29"/>
      <c r="L17" s="29"/>
      <c r="M17" s="29"/>
      <c r="N17" s="29"/>
      <c r="O17" s="29"/>
      <c r="P17" s="29"/>
      <c r="Q17" s="29"/>
      <c r="R17" s="29"/>
      <c r="S17" s="29"/>
      <c r="T17" s="29"/>
      <c r="U17" s="29"/>
      <c r="V17" s="29"/>
      <c r="W17" s="2"/>
    </row>
    <row r="18" spans="1:23" ht="12.75">
      <c r="A18" s="28"/>
      <c r="B18" s="9"/>
      <c r="C18" s="11"/>
      <c r="D18" s="2"/>
      <c r="E18" s="29"/>
      <c r="F18" s="29"/>
      <c r="G18" s="29"/>
      <c r="H18" s="29"/>
      <c r="I18" s="29"/>
      <c r="J18" s="29"/>
      <c r="K18" s="29"/>
      <c r="L18" s="29"/>
      <c r="M18" s="29"/>
      <c r="N18" s="29"/>
      <c r="O18" s="29"/>
      <c r="P18" s="29"/>
      <c r="Q18" s="29"/>
      <c r="R18" s="29"/>
      <c r="S18" s="29"/>
      <c r="T18" s="29"/>
      <c r="U18" s="29"/>
      <c r="V18" s="29"/>
      <c r="W18" s="2"/>
    </row>
    <row r="19" spans="1:23" ht="12.75">
      <c r="A19" s="8" t="s">
        <v>53</v>
      </c>
      <c r="B19" s="8"/>
      <c r="C19" s="11"/>
      <c r="D19" s="2"/>
      <c r="E19" s="29"/>
      <c r="F19" s="29"/>
      <c r="G19" s="29"/>
      <c r="H19" s="29"/>
      <c r="I19" s="29"/>
      <c r="J19" s="29"/>
      <c r="K19" s="29"/>
      <c r="L19" s="29"/>
      <c r="M19" s="29"/>
      <c r="N19" s="29"/>
      <c r="O19" s="29"/>
      <c r="P19" s="29"/>
      <c r="Q19" s="29"/>
      <c r="R19" s="29"/>
      <c r="S19" s="29"/>
      <c r="T19" s="29"/>
      <c r="U19" s="29"/>
      <c r="V19" s="29"/>
      <c r="W19" s="2"/>
    </row>
    <row r="20" spans="1:23" ht="12.75">
      <c r="A20" s="28"/>
      <c r="B20" s="8" t="s">
        <v>54</v>
      </c>
      <c r="C20" s="11"/>
      <c r="D20" s="2"/>
      <c r="E20" s="29"/>
      <c r="F20" s="29"/>
      <c r="G20" s="29"/>
      <c r="H20" s="43"/>
      <c r="I20" s="29"/>
      <c r="J20" s="29"/>
      <c r="K20" s="29"/>
      <c r="L20" s="29"/>
      <c r="M20" s="29"/>
      <c r="N20" s="29"/>
      <c r="O20" s="29"/>
      <c r="P20" s="29"/>
      <c r="Q20" s="29"/>
      <c r="R20" s="29"/>
      <c r="S20" s="29"/>
      <c r="T20" s="29"/>
      <c r="U20" s="29"/>
      <c r="V20" s="29"/>
      <c r="W20" s="2"/>
    </row>
    <row r="21" spans="1:23" ht="12.75">
      <c r="A21" s="28"/>
      <c r="B21" s="9" t="s">
        <v>63</v>
      </c>
      <c r="C21" s="11"/>
      <c r="D21" s="2"/>
      <c r="E21" s="29"/>
      <c r="F21" s="29"/>
      <c r="G21" s="29"/>
      <c r="H21" s="29"/>
      <c r="I21" s="29"/>
      <c r="J21" s="29"/>
      <c r="K21" s="29"/>
      <c r="L21" s="29"/>
      <c r="M21" s="29"/>
      <c r="N21" s="43"/>
      <c r="O21" s="29"/>
      <c r="P21" s="29"/>
      <c r="Q21" s="29"/>
      <c r="R21" s="29"/>
      <c r="S21" s="29"/>
      <c r="T21" s="29"/>
      <c r="U21" s="29"/>
      <c r="V21" s="29"/>
      <c r="W21" s="2"/>
    </row>
    <row r="22" spans="1:24" ht="12.75">
      <c r="A22" s="28"/>
      <c r="B22" s="9" t="s">
        <v>64</v>
      </c>
      <c r="C22" s="11" t="s">
        <v>114</v>
      </c>
      <c r="D22" s="13"/>
      <c r="E22" s="29">
        <v>0</v>
      </c>
      <c r="F22" s="29">
        <v>0</v>
      </c>
      <c r="G22" s="29">
        <v>0</v>
      </c>
      <c r="H22" s="29">
        <v>0</v>
      </c>
      <c r="I22" s="29">
        <v>0</v>
      </c>
      <c r="J22" s="29">
        <v>0</v>
      </c>
      <c r="K22" s="29">
        <v>0</v>
      </c>
      <c r="L22" s="46">
        <v>0</v>
      </c>
      <c r="M22" s="47">
        <v>0</v>
      </c>
      <c r="N22" s="43"/>
      <c r="O22" s="29"/>
      <c r="P22" s="29"/>
      <c r="Q22" s="29">
        <f>SUM(E22:P22)</f>
        <v>0</v>
      </c>
      <c r="R22" s="29">
        <f>Q22</f>
        <v>0</v>
      </c>
      <c r="S22" s="29"/>
      <c r="T22" s="29"/>
      <c r="U22" s="29"/>
      <c r="V22" s="29"/>
      <c r="W22" s="2"/>
      <c r="X22" s="76"/>
    </row>
    <row r="23" spans="1:23" ht="12.75" hidden="1">
      <c r="A23" s="28"/>
      <c r="B23" s="9" t="s">
        <v>65</v>
      </c>
      <c r="C23" s="11" t="s">
        <v>93</v>
      </c>
      <c r="D23" s="2"/>
      <c r="E23" s="29">
        <v>0</v>
      </c>
      <c r="F23" s="29">
        <v>0</v>
      </c>
      <c r="G23" s="29">
        <v>0</v>
      </c>
      <c r="H23" s="29">
        <v>0</v>
      </c>
      <c r="I23" s="29">
        <v>0</v>
      </c>
      <c r="J23" s="29">
        <v>0</v>
      </c>
      <c r="K23" s="29">
        <v>0</v>
      </c>
      <c r="L23" s="46">
        <v>0</v>
      </c>
      <c r="M23" s="47">
        <v>0</v>
      </c>
      <c r="N23" s="43"/>
      <c r="O23" s="29"/>
      <c r="P23" s="29"/>
      <c r="Q23" s="29">
        <f aca="true" t="shared" si="0" ref="Q23:Q78">SUM(E23:P23)</f>
        <v>0</v>
      </c>
      <c r="R23" s="29">
        <v>0</v>
      </c>
      <c r="S23" s="29"/>
      <c r="T23" s="29"/>
      <c r="U23" s="29"/>
      <c r="V23" s="29"/>
      <c r="W23" s="2"/>
    </row>
    <row r="24" spans="1:24" ht="12.75">
      <c r="A24" s="28"/>
      <c r="B24" s="9" t="s">
        <v>66</v>
      </c>
      <c r="C24" s="11" t="s">
        <v>112</v>
      </c>
      <c r="D24" s="2"/>
      <c r="E24" s="29">
        <v>0</v>
      </c>
      <c r="F24" s="29">
        <v>0</v>
      </c>
      <c r="G24" s="29">
        <v>0</v>
      </c>
      <c r="H24" s="29">
        <v>0</v>
      </c>
      <c r="I24" s="29">
        <v>0</v>
      </c>
      <c r="J24" s="29">
        <v>0</v>
      </c>
      <c r="K24" s="29">
        <v>0</v>
      </c>
      <c r="L24" s="46">
        <v>0</v>
      </c>
      <c r="M24" s="47">
        <v>0</v>
      </c>
      <c r="N24" s="43"/>
      <c r="O24" s="29"/>
      <c r="P24" s="29"/>
      <c r="Q24" s="29">
        <f t="shared" si="0"/>
        <v>0</v>
      </c>
      <c r="R24" s="29">
        <f aca="true" t="shared" si="1" ref="R24:R78">Q24</f>
        <v>0</v>
      </c>
      <c r="S24" s="29"/>
      <c r="T24" s="29"/>
      <c r="U24" s="29"/>
      <c r="V24" s="29"/>
      <c r="W24" s="2"/>
      <c r="X24" s="76"/>
    </row>
    <row r="25" spans="1:25" ht="12.75">
      <c r="A25" s="28"/>
      <c r="B25" s="9" t="s">
        <v>141</v>
      </c>
      <c r="C25" s="11"/>
      <c r="D25" s="2"/>
      <c r="E25" s="29">
        <f>'[1]JAN_2015'!$C$28</f>
        <v>3790</v>
      </c>
      <c r="F25" s="29">
        <f>'[2]FEB_2015'!$D$11</f>
        <v>29520</v>
      </c>
      <c r="G25" s="43">
        <v>52995</v>
      </c>
      <c r="H25" s="29">
        <v>11685</v>
      </c>
      <c r="I25" s="84">
        <v>20275</v>
      </c>
      <c r="J25" s="29">
        <v>14590</v>
      </c>
      <c r="K25" s="29">
        <v>16190</v>
      </c>
      <c r="L25" s="46">
        <v>3320</v>
      </c>
      <c r="M25" s="47">
        <v>9930</v>
      </c>
      <c r="N25" s="43"/>
      <c r="O25" s="29"/>
      <c r="P25" s="29"/>
      <c r="Q25" s="29">
        <f>SUM(E25:P25)</f>
        <v>162295</v>
      </c>
      <c r="R25" s="29">
        <f t="shared" si="1"/>
        <v>162295</v>
      </c>
      <c r="S25" s="29"/>
      <c r="T25" s="29"/>
      <c r="U25" s="29"/>
      <c r="V25" s="29"/>
      <c r="W25" s="2"/>
      <c r="X25" s="76">
        <f>SUM(H25:J25)</f>
        <v>46550</v>
      </c>
      <c r="Y25" s="76">
        <f>SUM(K25:M25)</f>
        <v>29440</v>
      </c>
    </row>
    <row r="26" spans="1:25" ht="12.75">
      <c r="A26" s="28"/>
      <c r="B26" s="9" t="s">
        <v>67</v>
      </c>
      <c r="C26" s="11" t="s">
        <v>94</v>
      </c>
      <c r="D26" s="2"/>
      <c r="E26" s="29"/>
      <c r="F26" s="29"/>
      <c r="G26" s="45"/>
      <c r="H26" s="46"/>
      <c r="I26" s="46"/>
      <c r="J26" s="46"/>
      <c r="K26" s="46"/>
      <c r="L26" s="46"/>
      <c r="M26" s="47"/>
      <c r="N26" s="43"/>
      <c r="O26" s="29"/>
      <c r="P26" s="29"/>
      <c r="Q26" s="29">
        <f t="shared" si="0"/>
        <v>0</v>
      </c>
      <c r="R26" s="29">
        <f t="shared" si="1"/>
        <v>0</v>
      </c>
      <c r="S26" s="29"/>
      <c r="T26" s="29"/>
      <c r="U26" s="29"/>
      <c r="V26" s="29"/>
      <c r="W26" s="2"/>
      <c r="X26" s="76"/>
      <c r="Y26" s="76">
        <f aca="true" t="shared" si="2" ref="Y26:Y78">SUM(K26:M26)</f>
        <v>0</v>
      </c>
    </row>
    <row r="27" spans="1:25" ht="12.75">
      <c r="A27" s="28"/>
      <c r="B27" s="9" t="s">
        <v>68</v>
      </c>
      <c r="C27" s="11" t="s">
        <v>95</v>
      </c>
      <c r="D27" s="2"/>
      <c r="E27" s="29">
        <f>'[1]JAN_2015'!$D$28</f>
        <v>65500</v>
      </c>
      <c r="F27" s="29">
        <f>'[2]FEB_2015'!$D$12</f>
        <v>53000</v>
      </c>
      <c r="G27" s="29">
        <v>97000</v>
      </c>
      <c r="H27" s="29">
        <v>38400</v>
      </c>
      <c r="I27" s="81">
        <v>97500</v>
      </c>
      <c r="J27" s="29">
        <v>89700</v>
      </c>
      <c r="K27" s="29">
        <v>61800</v>
      </c>
      <c r="L27" s="46">
        <v>66500</v>
      </c>
      <c r="M27" s="47">
        <v>113500</v>
      </c>
      <c r="N27" s="43"/>
      <c r="O27" s="29"/>
      <c r="P27" s="29"/>
      <c r="Q27" s="29">
        <f t="shared" si="0"/>
        <v>682900</v>
      </c>
      <c r="R27" s="29">
        <f t="shared" si="1"/>
        <v>682900</v>
      </c>
      <c r="S27" s="29"/>
      <c r="T27" s="29"/>
      <c r="U27" s="29"/>
      <c r="V27" s="29"/>
      <c r="W27" s="2"/>
      <c r="X27" s="76">
        <f>SUM(H27:J27)</f>
        <v>225600</v>
      </c>
      <c r="Y27" s="76">
        <f t="shared" si="2"/>
        <v>241800</v>
      </c>
    </row>
    <row r="28" spans="1:25" ht="12.75">
      <c r="A28" s="28"/>
      <c r="B28" s="9" t="s">
        <v>69</v>
      </c>
      <c r="C28" s="11"/>
      <c r="D28" s="2"/>
      <c r="E28" s="29"/>
      <c r="F28" s="29"/>
      <c r="G28" s="29"/>
      <c r="H28" s="29"/>
      <c r="I28" s="29"/>
      <c r="J28" s="29"/>
      <c r="K28" s="29"/>
      <c r="L28" s="46"/>
      <c r="M28" s="47"/>
      <c r="N28" s="43"/>
      <c r="O28" s="29"/>
      <c r="P28" s="29"/>
      <c r="Q28" s="29">
        <f t="shared" si="0"/>
        <v>0</v>
      </c>
      <c r="R28" s="29">
        <f t="shared" si="1"/>
        <v>0</v>
      </c>
      <c r="S28" s="29"/>
      <c r="T28" s="29"/>
      <c r="U28" s="29"/>
      <c r="V28" s="29"/>
      <c r="W28" s="2"/>
      <c r="X28" s="76"/>
      <c r="Y28" s="76">
        <f t="shared" si="2"/>
        <v>0</v>
      </c>
    </row>
    <row r="29" spans="1:25" ht="12.75">
      <c r="A29" s="28"/>
      <c r="B29" s="9" t="s">
        <v>70</v>
      </c>
      <c r="C29" s="11" t="s">
        <v>96</v>
      </c>
      <c r="D29" s="2"/>
      <c r="E29" s="29">
        <f>'[1]JAN_2015'!$E$28</f>
        <v>3150</v>
      </c>
      <c r="F29" s="29">
        <f>'[2]FEB_2015'!$D$14</f>
        <v>4085</v>
      </c>
      <c r="G29" s="77">
        <v>4100</v>
      </c>
      <c r="H29" s="47">
        <v>1500</v>
      </c>
      <c r="I29" s="81">
        <v>4100</v>
      </c>
      <c r="J29" s="46">
        <v>2100</v>
      </c>
      <c r="K29" s="46">
        <v>4588</v>
      </c>
      <c r="L29" s="46">
        <v>4350</v>
      </c>
      <c r="M29" s="47">
        <v>4250</v>
      </c>
      <c r="N29" s="43"/>
      <c r="O29" s="29"/>
      <c r="P29" s="29"/>
      <c r="Q29" s="29">
        <f t="shared" si="0"/>
        <v>32223</v>
      </c>
      <c r="R29" s="29">
        <f t="shared" si="1"/>
        <v>32223</v>
      </c>
      <c r="S29" s="29"/>
      <c r="T29" s="29"/>
      <c r="U29" s="29"/>
      <c r="V29" s="29"/>
      <c r="W29" s="2"/>
      <c r="X29" s="76">
        <f>SUM(H29:J29)</f>
        <v>7700</v>
      </c>
      <c r="Y29" s="76">
        <f t="shared" si="2"/>
        <v>13188</v>
      </c>
    </row>
    <row r="30" spans="1:25" ht="12.75">
      <c r="A30" s="28"/>
      <c r="B30" s="9" t="s">
        <v>71</v>
      </c>
      <c r="C30" s="11" t="s">
        <v>97</v>
      </c>
      <c r="D30" s="2"/>
      <c r="E30" s="29">
        <f>'[1]JAN_2015'!$F$28</f>
        <v>2000</v>
      </c>
      <c r="F30" s="29"/>
      <c r="G30" s="29"/>
      <c r="H30" s="29"/>
      <c r="I30" s="29"/>
      <c r="J30" s="29"/>
      <c r="K30" s="29">
        <v>6100</v>
      </c>
      <c r="L30" s="46">
        <v>2000</v>
      </c>
      <c r="M30" s="47">
        <v>5000</v>
      </c>
      <c r="N30" s="43"/>
      <c r="O30" s="29"/>
      <c r="P30" s="29"/>
      <c r="Q30" s="29">
        <f t="shared" si="0"/>
        <v>15100</v>
      </c>
      <c r="R30" s="29">
        <f t="shared" si="1"/>
        <v>15100</v>
      </c>
      <c r="S30" s="29"/>
      <c r="T30" s="29"/>
      <c r="U30" s="29"/>
      <c r="V30" s="29"/>
      <c r="W30" s="2"/>
      <c r="X30" s="76"/>
      <c r="Y30" s="76">
        <f t="shared" si="2"/>
        <v>13100</v>
      </c>
    </row>
    <row r="31" spans="1:25" ht="12.75">
      <c r="A31" s="28"/>
      <c r="B31" s="9" t="s">
        <v>152</v>
      </c>
      <c r="C31" s="11"/>
      <c r="D31" s="2"/>
      <c r="E31" s="29">
        <f>'[1]JAN_2015'!$G$28</f>
        <v>25400</v>
      </c>
      <c r="F31" s="29">
        <f>'[2]FEB_2015'!$D$18</f>
        <v>31000</v>
      </c>
      <c r="G31" s="29">
        <v>34600</v>
      </c>
      <c r="H31" s="29">
        <v>33900</v>
      </c>
      <c r="I31" s="82">
        <v>35000</v>
      </c>
      <c r="J31" s="29">
        <v>34600</v>
      </c>
      <c r="K31" s="29">
        <v>31100</v>
      </c>
      <c r="L31" s="46">
        <v>27800</v>
      </c>
      <c r="M31" s="47">
        <v>28000</v>
      </c>
      <c r="N31" s="43"/>
      <c r="O31" s="29"/>
      <c r="P31" s="29"/>
      <c r="Q31" s="29">
        <f t="shared" si="0"/>
        <v>281400</v>
      </c>
      <c r="R31" s="29">
        <f t="shared" si="1"/>
        <v>281400</v>
      </c>
      <c r="S31" s="29"/>
      <c r="T31" s="29"/>
      <c r="U31" s="29"/>
      <c r="V31" s="29"/>
      <c r="W31" s="2"/>
      <c r="X31" s="76">
        <f>SUM(H31:J31)</f>
        <v>103500</v>
      </c>
      <c r="Y31" s="76">
        <f t="shared" si="2"/>
        <v>86900</v>
      </c>
    </row>
    <row r="32" spans="1:25" ht="12.75">
      <c r="A32" s="28"/>
      <c r="B32" s="9" t="s">
        <v>72</v>
      </c>
      <c r="C32" s="11"/>
      <c r="D32" s="2"/>
      <c r="E32" s="29"/>
      <c r="F32" s="29"/>
      <c r="G32" s="29"/>
      <c r="H32" s="29"/>
      <c r="I32" s="29"/>
      <c r="J32" s="29"/>
      <c r="K32" s="29"/>
      <c r="L32" s="46"/>
      <c r="M32" s="47"/>
      <c r="N32" s="43"/>
      <c r="O32" s="29"/>
      <c r="P32" s="29"/>
      <c r="Q32" s="29">
        <f t="shared" si="0"/>
        <v>0</v>
      </c>
      <c r="R32" s="29">
        <f t="shared" si="1"/>
        <v>0</v>
      </c>
      <c r="S32" s="29"/>
      <c r="T32" s="29"/>
      <c r="U32" s="29"/>
      <c r="V32" s="29"/>
      <c r="W32" s="2"/>
      <c r="X32" s="76"/>
      <c r="Y32" s="76">
        <f t="shared" si="2"/>
        <v>0</v>
      </c>
    </row>
    <row r="33" spans="1:25" ht="12.75">
      <c r="A33" s="28"/>
      <c r="B33" s="9" t="s">
        <v>73</v>
      </c>
      <c r="C33" s="11"/>
      <c r="D33" s="2"/>
      <c r="E33" s="29"/>
      <c r="F33" s="29"/>
      <c r="G33" s="29"/>
      <c r="H33" s="29"/>
      <c r="I33" s="29"/>
      <c r="J33" s="29"/>
      <c r="K33" s="29"/>
      <c r="L33" s="46"/>
      <c r="M33" s="47"/>
      <c r="N33" s="43"/>
      <c r="O33" s="29"/>
      <c r="P33" s="29"/>
      <c r="Q33" s="29">
        <f t="shared" si="0"/>
        <v>0</v>
      </c>
      <c r="R33" s="29">
        <f t="shared" si="1"/>
        <v>0</v>
      </c>
      <c r="S33" s="29"/>
      <c r="T33" s="29"/>
      <c r="U33" s="29"/>
      <c r="V33" s="29"/>
      <c r="W33" s="2"/>
      <c r="X33" s="76"/>
      <c r="Y33" s="76">
        <f t="shared" si="2"/>
        <v>0</v>
      </c>
    </row>
    <row r="34" spans="1:25" ht="12.75">
      <c r="A34" s="28"/>
      <c r="B34" s="9" t="s">
        <v>74</v>
      </c>
      <c r="C34" s="11"/>
      <c r="D34" s="2"/>
      <c r="E34" s="29"/>
      <c r="F34" s="29"/>
      <c r="G34" s="29"/>
      <c r="H34" s="29"/>
      <c r="I34" s="29"/>
      <c r="J34" s="29"/>
      <c r="K34" s="29"/>
      <c r="L34" s="46"/>
      <c r="M34" s="47"/>
      <c r="N34" s="43"/>
      <c r="O34" s="29"/>
      <c r="P34" s="29"/>
      <c r="Q34" s="29">
        <f t="shared" si="0"/>
        <v>0</v>
      </c>
      <c r="R34" s="29">
        <f t="shared" si="1"/>
        <v>0</v>
      </c>
      <c r="S34" s="29"/>
      <c r="T34" s="29"/>
      <c r="U34" s="29"/>
      <c r="V34" s="29"/>
      <c r="W34" s="2"/>
      <c r="X34" s="76"/>
      <c r="Y34" s="76">
        <f t="shared" si="2"/>
        <v>0</v>
      </c>
    </row>
    <row r="35" spans="1:25" ht="12.75">
      <c r="A35" s="28"/>
      <c r="B35" s="9" t="s">
        <v>75</v>
      </c>
      <c r="C35" s="11"/>
      <c r="D35" s="2"/>
      <c r="E35" s="29"/>
      <c r="F35" s="29"/>
      <c r="G35" s="29"/>
      <c r="H35" s="29"/>
      <c r="I35" s="29"/>
      <c r="J35" s="29"/>
      <c r="K35" s="29"/>
      <c r="L35" s="46"/>
      <c r="M35" s="47"/>
      <c r="N35" s="43"/>
      <c r="O35" s="29"/>
      <c r="P35" s="29"/>
      <c r="Q35" s="29">
        <f t="shared" si="0"/>
        <v>0</v>
      </c>
      <c r="R35" s="29">
        <f t="shared" si="1"/>
        <v>0</v>
      </c>
      <c r="S35" s="29"/>
      <c r="T35" s="29"/>
      <c r="U35" s="29"/>
      <c r="V35" s="29"/>
      <c r="W35" s="2"/>
      <c r="X35" s="76"/>
      <c r="Y35" s="76">
        <f t="shared" si="2"/>
        <v>0</v>
      </c>
    </row>
    <row r="36" spans="1:25" ht="12.75">
      <c r="A36" s="28"/>
      <c r="B36" s="9" t="s">
        <v>76</v>
      </c>
      <c r="C36" s="11" t="s">
        <v>98</v>
      </c>
      <c r="D36" s="2"/>
      <c r="E36" s="29">
        <f>'[1]JAN_2015'!$H$28</f>
        <v>29000</v>
      </c>
      <c r="F36" s="29">
        <f>'[2]FEB_2015'!$D$21</f>
        <v>8000</v>
      </c>
      <c r="G36" s="77">
        <v>10000</v>
      </c>
      <c r="H36" s="46">
        <v>20000</v>
      </c>
      <c r="I36" s="81">
        <v>12000</v>
      </c>
      <c r="J36" s="29">
        <v>91000</v>
      </c>
      <c r="K36" s="29">
        <v>49000</v>
      </c>
      <c r="L36" s="46">
        <v>10000</v>
      </c>
      <c r="M36" s="47">
        <v>17000</v>
      </c>
      <c r="N36" s="43"/>
      <c r="O36" s="29"/>
      <c r="P36" s="29"/>
      <c r="Q36" s="29">
        <f t="shared" si="0"/>
        <v>246000</v>
      </c>
      <c r="R36" s="29">
        <f t="shared" si="1"/>
        <v>246000</v>
      </c>
      <c r="S36" s="29"/>
      <c r="T36" s="29"/>
      <c r="U36" s="29"/>
      <c r="V36" s="29"/>
      <c r="W36" s="2"/>
      <c r="X36" s="76">
        <f>SUM(H36:J36)</f>
        <v>123000</v>
      </c>
      <c r="Y36" s="76">
        <f t="shared" si="2"/>
        <v>76000</v>
      </c>
    </row>
    <row r="37" spans="1:25" ht="12.75">
      <c r="A37" s="28"/>
      <c r="B37" s="9" t="s">
        <v>77</v>
      </c>
      <c r="C37" s="11" t="s">
        <v>99</v>
      </c>
      <c r="D37" s="2"/>
      <c r="E37" s="29">
        <f>'[1]JAN_2015'!$I$28</f>
        <v>1000</v>
      </c>
      <c r="F37" s="29">
        <f>'[2]FEB_2015'!$D$22</f>
        <v>6000</v>
      </c>
      <c r="G37" s="77">
        <v>5000</v>
      </c>
      <c r="H37" s="81">
        <v>9000</v>
      </c>
      <c r="I37" s="81">
        <v>64000</v>
      </c>
      <c r="J37" s="46">
        <v>44000</v>
      </c>
      <c r="K37" s="46">
        <v>5000</v>
      </c>
      <c r="L37" s="46">
        <v>19000</v>
      </c>
      <c r="M37" s="47">
        <v>23000</v>
      </c>
      <c r="N37" s="43"/>
      <c r="O37" s="29"/>
      <c r="P37" s="29"/>
      <c r="Q37" s="29">
        <f t="shared" si="0"/>
        <v>176000</v>
      </c>
      <c r="R37" s="29">
        <f t="shared" si="1"/>
        <v>176000</v>
      </c>
      <c r="S37" s="29"/>
      <c r="T37" s="29"/>
      <c r="U37" s="29"/>
      <c r="V37" s="29"/>
      <c r="W37" s="2"/>
      <c r="X37" s="76">
        <f>SUM(H37:J37)</f>
        <v>117000</v>
      </c>
      <c r="Y37" s="76">
        <f t="shared" si="2"/>
        <v>47000</v>
      </c>
    </row>
    <row r="38" spans="1:25" ht="12.75">
      <c r="A38" s="28"/>
      <c r="B38" s="9" t="s">
        <v>142</v>
      </c>
      <c r="C38" s="48" t="s">
        <v>143</v>
      </c>
      <c r="D38" s="2"/>
      <c r="E38" s="29">
        <f>'[1]JAN_2015'!$L$28</f>
        <v>30000</v>
      </c>
      <c r="F38" s="29">
        <f>'[2]FEB_2015'!$D$26</f>
        <v>36000</v>
      </c>
      <c r="G38" s="29">
        <v>20000</v>
      </c>
      <c r="H38" s="82">
        <v>24000</v>
      </c>
      <c r="I38" s="82">
        <v>42000</v>
      </c>
      <c r="J38" s="29">
        <v>26000</v>
      </c>
      <c r="K38" s="29">
        <v>24000</v>
      </c>
      <c r="L38" s="46">
        <v>36000</v>
      </c>
      <c r="M38" s="47">
        <v>8000</v>
      </c>
      <c r="N38" s="43"/>
      <c r="O38" s="29"/>
      <c r="P38" s="29"/>
      <c r="Q38" s="29">
        <f t="shared" si="0"/>
        <v>246000</v>
      </c>
      <c r="R38" s="29">
        <f t="shared" si="1"/>
        <v>246000</v>
      </c>
      <c r="S38" s="29"/>
      <c r="T38" s="29"/>
      <c r="U38" s="29"/>
      <c r="V38" s="29"/>
      <c r="W38" s="2"/>
      <c r="X38" s="76">
        <f>SUM(H38:J38)</f>
        <v>92000</v>
      </c>
      <c r="Y38" s="76">
        <f t="shared" si="2"/>
        <v>68000</v>
      </c>
    </row>
    <row r="39" spans="1:25" ht="12.75">
      <c r="A39" s="28"/>
      <c r="B39" s="9" t="s">
        <v>78</v>
      </c>
      <c r="C39" s="11"/>
      <c r="D39" s="2"/>
      <c r="E39" s="29"/>
      <c r="F39" s="29"/>
      <c r="G39" s="29"/>
      <c r="H39" s="29"/>
      <c r="I39" s="29"/>
      <c r="J39" s="29"/>
      <c r="K39" s="29"/>
      <c r="L39" s="46"/>
      <c r="M39" s="47"/>
      <c r="N39" s="43"/>
      <c r="O39" s="29"/>
      <c r="P39" s="29"/>
      <c r="Q39" s="29">
        <f t="shared" si="0"/>
        <v>0</v>
      </c>
      <c r="R39" s="29">
        <f t="shared" si="1"/>
        <v>0</v>
      </c>
      <c r="S39" s="29"/>
      <c r="T39" s="29"/>
      <c r="U39" s="29"/>
      <c r="V39" s="29"/>
      <c r="W39" s="2"/>
      <c r="X39" s="76"/>
      <c r="Y39" s="76">
        <f t="shared" si="2"/>
        <v>0</v>
      </c>
    </row>
    <row r="40" spans="1:25" ht="12.75">
      <c r="A40" s="28"/>
      <c r="B40" s="9" t="s">
        <v>79</v>
      </c>
      <c r="C40" s="11" t="s">
        <v>100</v>
      </c>
      <c r="D40" s="2"/>
      <c r="E40" s="29"/>
      <c r="F40" s="29"/>
      <c r="G40" s="45"/>
      <c r="H40" s="46"/>
      <c r="I40" s="46"/>
      <c r="J40" s="46"/>
      <c r="K40" s="46"/>
      <c r="L40" s="46"/>
      <c r="M40" s="47"/>
      <c r="N40" s="43"/>
      <c r="O40" s="29"/>
      <c r="P40" s="29"/>
      <c r="Q40" s="29">
        <f t="shared" si="0"/>
        <v>0</v>
      </c>
      <c r="R40" s="29">
        <f t="shared" si="1"/>
        <v>0</v>
      </c>
      <c r="S40" s="29"/>
      <c r="T40" s="29"/>
      <c r="U40" s="29"/>
      <c r="V40" s="29"/>
      <c r="W40" s="2"/>
      <c r="X40" s="76"/>
      <c r="Y40" s="76">
        <f t="shared" si="2"/>
        <v>0</v>
      </c>
    </row>
    <row r="41" spans="1:25" ht="12.75">
      <c r="A41" s="28"/>
      <c r="B41" s="9" t="s">
        <v>80</v>
      </c>
      <c r="C41" s="11" t="s">
        <v>101</v>
      </c>
      <c r="D41" s="2"/>
      <c r="E41" s="29"/>
      <c r="F41" s="29"/>
      <c r="G41" s="45"/>
      <c r="H41" s="46"/>
      <c r="I41" s="46"/>
      <c r="J41" s="46"/>
      <c r="K41" s="46"/>
      <c r="L41" s="46"/>
      <c r="M41" s="47"/>
      <c r="N41" s="43"/>
      <c r="O41" s="29"/>
      <c r="P41" s="29"/>
      <c r="Q41" s="29">
        <f t="shared" si="0"/>
        <v>0</v>
      </c>
      <c r="R41" s="29">
        <f t="shared" si="1"/>
        <v>0</v>
      </c>
      <c r="S41" s="29"/>
      <c r="T41" s="29"/>
      <c r="U41" s="29"/>
      <c r="V41" s="29"/>
      <c r="W41" s="2"/>
      <c r="X41" s="76"/>
      <c r="Y41" s="76">
        <f t="shared" si="2"/>
        <v>0</v>
      </c>
    </row>
    <row r="42" spans="1:25" ht="12.75">
      <c r="A42" s="28"/>
      <c r="B42" s="9" t="s">
        <v>81</v>
      </c>
      <c r="C42" s="11" t="s">
        <v>105</v>
      </c>
      <c r="D42" s="2"/>
      <c r="E42" s="29"/>
      <c r="F42" s="29"/>
      <c r="G42" s="29"/>
      <c r="H42" s="29"/>
      <c r="I42" s="29"/>
      <c r="J42" s="29"/>
      <c r="K42" s="29"/>
      <c r="L42" s="46"/>
      <c r="M42" s="47"/>
      <c r="N42" s="43"/>
      <c r="O42" s="29"/>
      <c r="P42" s="29"/>
      <c r="Q42" s="29">
        <f t="shared" si="0"/>
        <v>0</v>
      </c>
      <c r="R42" s="29">
        <f t="shared" si="1"/>
        <v>0</v>
      </c>
      <c r="S42" s="29"/>
      <c r="T42" s="29"/>
      <c r="U42" s="29"/>
      <c r="V42" s="29"/>
      <c r="W42" s="2"/>
      <c r="X42" s="76"/>
      <c r="Y42" s="76">
        <f t="shared" si="2"/>
        <v>0</v>
      </c>
    </row>
    <row r="43" spans="1:25" ht="12.75">
      <c r="A43" s="28"/>
      <c r="B43" s="9" t="s">
        <v>82</v>
      </c>
      <c r="C43" s="11"/>
      <c r="D43" s="2"/>
      <c r="E43" s="29"/>
      <c r="F43" s="29"/>
      <c r="G43" s="29"/>
      <c r="H43" s="29"/>
      <c r="I43" s="29"/>
      <c r="J43" s="29"/>
      <c r="K43" s="29"/>
      <c r="L43" s="46"/>
      <c r="M43" s="47"/>
      <c r="N43" s="43"/>
      <c r="O43" s="29"/>
      <c r="P43" s="29"/>
      <c r="Q43" s="29">
        <f t="shared" si="0"/>
        <v>0</v>
      </c>
      <c r="R43" s="29">
        <f t="shared" si="1"/>
        <v>0</v>
      </c>
      <c r="S43" s="29"/>
      <c r="T43" s="29"/>
      <c r="U43" s="29"/>
      <c r="V43" s="29"/>
      <c r="W43" s="2"/>
      <c r="X43" s="76"/>
      <c r="Y43" s="76">
        <f t="shared" si="2"/>
        <v>0</v>
      </c>
    </row>
    <row r="44" spans="1:25" ht="12.75">
      <c r="A44" s="28"/>
      <c r="B44" s="9" t="s">
        <v>83</v>
      </c>
      <c r="C44" s="11" t="s">
        <v>113</v>
      </c>
      <c r="D44" s="2"/>
      <c r="E44" s="29">
        <f>'[1]JAN_2015'!$N$28</f>
        <v>600</v>
      </c>
      <c r="F44" s="29">
        <f>'[2]FEB_2015'!$D$32</f>
        <v>1900</v>
      </c>
      <c r="G44" s="29">
        <v>600</v>
      </c>
      <c r="H44" s="29"/>
      <c r="I44" s="82">
        <v>900</v>
      </c>
      <c r="J44" s="29">
        <v>2765</v>
      </c>
      <c r="K44" s="29">
        <v>4400</v>
      </c>
      <c r="L44" s="46"/>
      <c r="M44" s="47"/>
      <c r="N44" s="43"/>
      <c r="O44" s="29"/>
      <c r="P44" s="29"/>
      <c r="Q44" s="29">
        <f t="shared" si="0"/>
        <v>11165</v>
      </c>
      <c r="R44" s="29">
        <f t="shared" si="1"/>
        <v>11165</v>
      </c>
      <c r="S44" s="29"/>
      <c r="T44" s="29"/>
      <c r="U44" s="29"/>
      <c r="V44" s="29"/>
      <c r="W44" s="2"/>
      <c r="X44" s="76">
        <f>SUM(H44:J44)</f>
        <v>3665</v>
      </c>
      <c r="Y44" s="76">
        <f t="shared" si="2"/>
        <v>4400</v>
      </c>
    </row>
    <row r="45" spans="1:25" ht="12.75">
      <c r="A45" s="28"/>
      <c r="B45" s="9" t="s">
        <v>84</v>
      </c>
      <c r="C45" s="11"/>
      <c r="D45" s="2"/>
      <c r="E45" s="29"/>
      <c r="F45" s="29"/>
      <c r="G45" s="29"/>
      <c r="H45" s="29"/>
      <c r="I45" s="29"/>
      <c r="J45" s="29">
        <v>1650</v>
      </c>
      <c r="K45" s="29"/>
      <c r="L45" s="46"/>
      <c r="M45" s="47">
        <v>300</v>
      </c>
      <c r="N45" s="43"/>
      <c r="O45" s="29"/>
      <c r="P45" s="29"/>
      <c r="Q45" s="29">
        <f t="shared" si="0"/>
        <v>1950</v>
      </c>
      <c r="R45" s="29">
        <f t="shared" si="1"/>
        <v>1950</v>
      </c>
      <c r="S45" s="29"/>
      <c r="T45" s="29"/>
      <c r="U45" s="29"/>
      <c r="V45" s="29"/>
      <c r="W45" s="2"/>
      <c r="X45" s="76">
        <f>SUM(H45:J45)</f>
        <v>1650</v>
      </c>
      <c r="Y45" s="76">
        <f t="shared" si="2"/>
        <v>300</v>
      </c>
    </row>
    <row r="46" spans="1:25" ht="12.75">
      <c r="A46" s="28"/>
      <c r="B46" s="9" t="s">
        <v>85</v>
      </c>
      <c r="C46" s="11" t="s">
        <v>102</v>
      </c>
      <c r="D46" s="2"/>
      <c r="E46" s="29">
        <f>'[1]JAN_2015'!$P$28</f>
        <v>25600</v>
      </c>
      <c r="F46" s="29">
        <f>'[2]FEB_2015'!$D$34</f>
        <v>23800</v>
      </c>
      <c r="G46" s="29">
        <v>62600</v>
      </c>
      <c r="H46" s="83">
        <v>42000</v>
      </c>
      <c r="I46" s="83">
        <v>19800</v>
      </c>
      <c r="J46" s="46">
        <v>34200</v>
      </c>
      <c r="K46" s="46">
        <v>35200</v>
      </c>
      <c r="L46" s="46">
        <v>11000</v>
      </c>
      <c r="M46" s="47">
        <v>33000</v>
      </c>
      <c r="N46" s="43"/>
      <c r="O46" s="29"/>
      <c r="P46" s="29"/>
      <c r="Q46" s="29">
        <f t="shared" si="0"/>
        <v>287200</v>
      </c>
      <c r="R46" s="29">
        <f t="shared" si="1"/>
        <v>287200</v>
      </c>
      <c r="S46" s="29"/>
      <c r="T46" s="29"/>
      <c r="U46" s="29"/>
      <c r="V46" s="29"/>
      <c r="W46" s="2"/>
      <c r="X46" s="76">
        <f>SUM(H46:J46)</f>
        <v>96000</v>
      </c>
      <c r="Y46" s="76">
        <f t="shared" si="2"/>
        <v>79200</v>
      </c>
    </row>
    <row r="47" spans="1:25" ht="12.75">
      <c r="A47" s="28"/>
      <c r="B47" s="9" t="s">
        <v>86</v>
      </c>
      <c r="C47" s="11"/>
      <c r="D47" s="2"/>
      <c r="E47" s="29"/>
      <c r="F47" s="29"/>
      <c r="G47" s="29"/>
      <c r="H47" s="46"/>
      <c r="I47" s="46"/>
      <c r="J47" s="46"/>
      <c r="K47" s="46"/>
      <c r="L47" s="46"/>
      <c r="M47" s="47"/>
      <c r="N47" s="43"/>
      <c r="O47" s="29"/>
      <c r="P47" s="29"/>
      <c r="Q47" s="29">
        <f t="shared" si="0"/>
        <v>0</v>
      </c>
      <c r="R47" s="29">
        <f t="shared" si="1"/>
        <v>0</v>
      </c>
      <c r="S47" s="29"/>
      <c r="T47" s="29"/>
      <c r="U47" s="29"/>
      <c r="V47" s="29"/>
      <c r="W47" s="2"/>
      <c r="X47" s="76"/>
      <c r="Y47" s="76">
        <f t="shared" si="2"/>
        <v>0</v>
      </c>
    </row>
    <row r="48" spans="1:25" ht="12.75">
      <c r="A48" s="28"/>
      <c r="B48" s="9" t="s">
        <v>87</v>
      </c>
      <c r="C48" s="11" t="s">
        <v>103</v>
      </c>
      <c r="D48" s="2"/>
      <c r="E48" s="29"/>
      <c r="F48" s="29"/>
      <c r="G48" s="77"/>
      <c r="H48" s="46"/>
      <c r="I48" s="46"/>
      <c r="J48" s="46"/>
      <c r="K48" s="46"/>
      <c r="L48" s="46"/>
      <c r="M48" s="47">
        <v>10000</v>
      </c>
      <c r="N48" s="43"/>
      <c r="O48" s="29"/>
      <c r="P48" s="29"/>
      <c r="Q48" s="29">
        <f t="shared" si="0"/>
        <v>10000</v>
      </c>
      <c r="R48" s="29">
        <f t="shared" si="1"/>
        <v>10000</v>
      </c>
      <c r="S48" s="29"/>
      <c r="T48" s="29"/>
      <c r="U48" s="29"/>
      <c r="V48" s="29"/>
      <c r="W48" s="2"/>
      <c r="X48" s="76"/>
      <c r="Y48" s="76">
        <f t="shared" si="2"/>
        <v>10000</v>
      </c>
    </row>
    <row r="49" spans="1:25" ht="12.75">
      <c r="A49" s="28"/>
      <c r="B49" s="9" t="s">
        <v>88</v>
      </c>
      <c r="C49" s="11"/>
      <c r="D49" s="2"/>
      <c r="E49" s="29"/>
      <c r="F49" s="29"/>
      <c r="G49" s="29"/>
      <c r="H49" s="29"/>
      <c r="I49" s="29"/>
      <c r="J49" s="29"/>
      <c r="K49" s="46"/>
      <c r="L49" s="46"/>
      <c r="M49" s="47"/>
      <c r="N49" s="43"/>
      <c r="O49" s="29"/>
      <c r="P49" s="29"/>
      <c r="Q49" s="29">
        <f t="shared" si="0"/>
        <v>0</v>
      </c>
      <c r="R49" s="29">
        <f t="shared" si="1"/>
        <v>0</v>
      </c>
      <c r="S49" s="29"/>
      <c r="T49" s="29"/>
      <c r="U49" s="29"/>
      <c r="V49" s="29"/>
      <c r="W49" s="2"/>
      <c r="X49" s="76"/>
      <c r="Y49" s="76">
        <f t="shared" si="2"/>
        <v>0</v>
      </c>
    </row>
    <row r="50" spans="1:25" ht="12.75">
      <c r="A50" s="28"/>
      <c r="B50" s="9" t="s">
        <v>89</v>
      </c>
      <c r="C50" s="11"/>
      <c r="D50" s="2"/>
      <c r="E50" s="29"/>
      <c r="F50" s="29"/>
      <c r="G50" s="29"/>
      <c r="H50" s="29"/>
      <c r="I50" s="81">
        <v>25000</v>
      </c>
      <c r="J50" s="29"/>
      <c r="K50" s="46"/>
      <c r="L50" s="46"/>
      <c r="M50" s="47"/>
      <c r="N50" s="43"/>
      <c r="O50" s="29"/>
      <c r="P50" s="29"/>
      <c r="Q50" s="29">
        <f t="shared" si="0"/>
        <v>25000</v>
      </c>
      <c r="R50" s="29">
        <f t="shared" si="1"/>
        <v>25000</v>
      </c>
      <c r="S50" s="29"/>
      <c r="T50" s="29"/>
      <c r="U50" s="29"/>
      <c r="V50" s="29"/>
      <c r="W50" s="2"/>
      <c r="X50" s="76">
        <f>SUM(H50:J50)</f>
        <v>25000</v>
      </c>
      <c r="Y50" s="76">
        <f t="shared" si="2"/>
        <v>0</v>
      </c>
    </row>
    <row r="51" spans="1:25" ht="12.75">
      <c r="A51" s="28"/>
      <c r="B51" s="9" t="s">
        <v>90</v>
      </c>
      <c r="C51" s="11"/>
      <c r="D51" s="2"/>
      <c r="E51" s="29"/>
      <c r="F51" s="29"/>
      <c r="G51" s="29"/>
      <c r="H51" s="29"/>
      <c r="I51" s="29"/>
      <c r="J51" s="29"/>
      <c r="K51" s="46"/>
      <c r="L51" s="46"/>
      <c r="M51" s="47"/>
      <c r="N51" s="43"/>
      <c r="O51" s="29"/>
      <c r="P51" s="29"/>
      <c r="Q51" s="29">
        <f t="shared" si="0"/>
        <v>0</v>
      </c>
      <c r="R51" s="29">
        <f t="shared" si="1"/>
        <v>0</v>
      </c>
      <c r="S51" s="29"/>
      <c r="T51" s="29"/>
      <c r="U51" s="29"/>
      <c r="V51" s="29"/>
      <c r="W51" s="2"/>
      <c r="X51" s="76"/>
      <c r="Y51" s="76">
        <f t="shared" si="2"/>
        <v>0</v>
      </c>
    </row>
    <row r="52" spans="1:25" ht="12.75">
      <c r="A52" s="28"/>
      <c r="B52" s="9" t="s">
        <v>145</v>
      </c>
      <c r="C52" s="11"/>
      <c r="D52" s="2"/>
      <c r="E52" s="29">
        <f>'[1]JAN_2015'!$T$28</f>
        <v>72000</v>
      </c>
      <c r="F52" s="29">
        <f>'[2]FEB_2015'!$D$38</f>
        <v>90000</v>
      </c>
      <c r="G52" s="29">
        <v>144000</v>
      </c>
      <c r="H52" s="81">
        <v>138000</v>
      </c>
      <c r="I52" s="81">
        <v>96000</v>
      </c>
      <c r="J52" s="29">
        <v>102000</v>
      </c>
      <c r="K52" s="46">
        <v>126000</v>
      </c>
      <c r="L52" s="46">
        <v>126000</v>
      </c>
      <c r="M52" s="47">
        <v>150000</v>
      </c>
      <c r="N52" s="43"/>
      <c r="O52" s="29"/>
      <c r="P52" s="29"/>
      <c r="Q52" s="29">
        <f t="shared" si="0"/>
        <v>1044000</v>
      </c>
      <c r="R52" s="29">
        <f t="shared" si="1"/>
        <v>1044000</v>
      </c>
      <c r="S52" s="29"/>
      <c r="T52" s="29"/>
      <c r="U52" s="29"/>
      <c r="V52" s="29"/>
      <c r="W52" s="2"/>
      <c r="X52" s="76">
        <f>SUM(H52:J52)</f>
        <v>336000</v>
      </c>
      <c r="Y52" s="76">
        <f t="shared" si="2"/>
        <v>402000</v>
      </c>
    </row>
    <row r="53" spans="1:25" ht="12.75">
      <c r="A53" s="28"/>
      <c r="B53" s="9" t="s">
        <v>91</v>
      </c>
      <c r="C53" s="11" t="s">
        <v>104</v>
      </c>
      <c r="D53" s="2"/>
      <c r="E53" s="29">
        <f>'[1]JAN_2015'!$R$28</f>
        <v>12000</v>
      </c>
      <c r="F53" s="29"/>
      <c r="G53" s="29"/>
      <c r="H53" s="29"/>
      <c r="I53" s="46"/>
      <c r="J53" s="29">
        <v>6000</v>
      </c>
      <c r="K53" s="46">
        <v>6000</v>
      </c>
      <c r="L53" s="46">
        <v>18000</v>
      </c>
      <c r="M53" s="47">
        <v>12000</v>
      </c>
      <c r="N53" s="43"/>
      <c r="O53" s="29"/>
      <c r="P53" s="29"/>
      <c r="Q53" s="29">
        <f t="shared" si="0"/>
        <v>54000</v>
      </c>
      <c r="R53" s="29">
        <f t="shared" si="1"/>
        <v>54000</v>
      </c>
      <c r="S53" s="29"/>
      <c r="T53" s="29"/>
      <c r="U53" s="29"/>
      <c r="V53" s="29"/>
      <c r="W53" s="2"/>
      <c r="X53" s="76">
        <f>SUM(H53:J53)</f>
        <v>6000</v>
      </c>
      <c r="Y53" s="76">
        <f t="shared" si="2"/>
        <v>36000</v>
      </c>
    </row>
    <row r="54" spans="1:25" ht="12.75">
      <c r="A54" s="28"/>
      <c r="B54" s="9" t="s">
        <v>92</v>
      </c>
      <c r="C54" s="11" t="s">
        <v>111</v>
      </c>
      <c r="D54" s="2"/>
      <c r="E54" s="29">
        <f>'[1]JAN_2015'!$S$28</f>
        <v>30000</v>
      </c>
      <c r="F54" s="29">
        <f>'[2]FEB_2015'!$D$39</f>
        <v>36000</v>
      </c>
      <c r="G54" s="77">
        <v>36000</v>
      </c>
      <c r="H54" s="81">
        <v>24000</v>
      </c>
      <c r="I54" s="81">
        <v>36000</v>
      </c>
      <c r="J54" s="46">
        <v>30000</v>
      </c>
      <c r="K54" s="46">
        <v>42300</v>
      </c>
      <c r="L54" s="46">
        <v>36000</v>
      </c>
      <c r="M54" s="47">
        <v>24000</v>
      </c>
      <c r="N54" s="43"/>
      <c r="O54" s="29"/>
      <c r="P54" s="29"/>
      <c r="Q54" s="29">
        <f t="shared" si="0"/>
        <v>294300</v>
      </c>
      <c r="R54" s="29">
        <f t="shared" si="1"/>
        <v>294300</v>
      </c>
      <c r="S54" s="29"/>
      <c r="T54" s="29"/>
      <c r="U54" s="29"/>
      <c r="V54" s="29"/>
      <c r="W54" s="2"/>
      <c r="X54" s="76">
        <f>SUM(H54:J54)</f>
        <v>90000</v>
      </c>
      <c r="Y54" s="76">
        <f t="shared" si="2"/>
        <v>102300</v>
      </c>
    </row>
    <row r="55" spans="1:25" ht="12.75">
      <c r="A55" s="28"/>
      <c r="B55" s="9" t="s">
        <v>55</v>
      </c>
      <c r="C55" s="11"/>
      <c r="D55" s="2"/>
      <c r="E55" s="29"/>
      <c r="F55" s="29"/>
      <c r="G55" s="29"/>
      <c r="H55" s="29"/>
      <c r="I55" s="29"/>
      <c r="J55" s="29"/>
      <c r="K55" s="29"/>
      <c r="L55" s="46"/>
      <c r="M55" s="47"/>
      <c r="N55" s="43"/>
      <c r="O55" s="29"/>
      <c r="P55" s="29"/>
      <c r="Q55" s="29">
        <f t="shared" si="0"/>
        <v>0</v>
      </c>
      <c r="R55" s="29">
        <f t="shared" si="1"/>
        <v>0</v>
      </c>
      <c r="S55" s="29"/>
      <c r="T55" s="29"/>
      <c r="U55" s="29"/>
      <c r="V55" s="29"/>
      <c r="W55" s="2"/>
      <c r="X55" s="76"/>
      <c r="Y55" s="76">
        <f t="shared" si="2"/>
        <v>0</v>
      </c>
    </row>
    <row r="56" spans="1:25" ht="12.75">
      <c r="A56" s="28"/>
      <c r="B56" s="9" t="s">
        <v>56</v>
      </c>
      <c r="C56" s="11"/>
      <c r="D56" s="2"/>
      <c r="E56" s="29"/>
      <c r="F56" s="29"/>
      <c r="G56" s="29"/>
      <c r="H56" s="29"/>
      <c r="I56" s="29"/>
      <c r="J56" s="29"/>
      <c r="K56" s="29"/>
      <c r="L56" s="46"/>
      <c r="M56" s="47"/>
      <c r="N56" s="43"/>
      <c r="O56" s="29"/>
      <c r="P56" s="29"/>
      <c r="Q56" s="29">
        <f t="shared" si="0"/>
        <v>0</v>
      </c>
      <c r="R56" s="29">
        <f t="shared" si="1"/>
        <v>0</v>
      </c>
      <c r="S56" s="29"/>
      <c r="T56" s="29"/>
      <c r="U56" s="29"/>
      <c r="V56" s="29"/>
      <c r="W56" s="2"/>
      <c r="X56" s="76"/>
      <c r="Y56" s="76">
        <f t="shared" si="2"/>
        <v>0</v>
      </c>
    </row>
    <row r="57" spans="1:25" ht="12.75">
      <c r="A57" s="28"/>
      <c r="B57" s="9" t="s">
        <v>144</v>
      </c>
      <c r="C57" s="11"/>
      <c r="D57" s="2"/>
      <c r="E57" s="29">
        <f>'[1]JAN_2015'!$M$28</f>
        <v>3300</v>
      </c>
      <c r="F57" s="29">
        <f>'[2]FEB_2015'!$D$29</f>
        <v>3000</v>
      </c>
      <c r="G57" s="43">
        <v>2700</v>
      </c>
      <c r="H57" s="82">
        <v>1800</v>
      </c>
      <c r="I57" s="82">
        <v>3900</v>
      </c>
      <c r="J57" s="29">
        <v>1500</v>
      </c>
      <c r="K57" s="29">
        <v>1800</v>
      </c>
      <c r="L57" s="46">
        <v>3900</v>
      </c>
      <c r="M57" s="47">
        <v>3600</v>
      </c>
      <c r="N57" s="43"/>
      <c r="O57" s="29"/>
      <c r="P57" s="29"/>
      <c r="Q57" s="29">
        <f t="shared" si="0"/>
        <v>25500</v>
      </c>
      <c r="R57" s="29">
        <f t="shared" si="1"/>
        <v>25500</v>
      </c>
      <c r="S57" s="29"/>
      <c r="T57" s="29"/>
      <c r="U57" s="29"/>
      <c r="V57" s="29"/>
      <c r="W57" s="2"/>
      <c r="X57" s="76">
        <f>SUM(H57:J57)</f>
        <v>7200</v>
      </c>
      <c r="Y57" s="76">
        <f t="shared" si="2"/>
        <v>9300</v>
      </c>
    </row>
    <row r="58" spans="1:25" ht="12.75">
      <c r="A58" s="28"/>
      <c r="B58" s="9" t="s">
        <v>57</v>
      </c>
      <c r="C58" s="11" t="s">
        <v>106</v>
      </c>
      <c r="D58" s="2"/>
      <c r="E58" s="29"/>
      <c r="F58" s="29"/>
      <c r="G58" s="77"/>
      <c r="H58" s="46"/>
      <c r="I58" s="46"/>
      <c r="J58" s="46"/>
      <c r="K58" s="46"/>
      <c r="L58" s="46"/>
      <c r="M58" s="47"/>
      <c r="N58" s="43"/>
      <c r="O58" s="29"/>
      <c r="P58" s="29"/>
      <c r="Q58" s="29">
        <f t="shared" si="0"/>
        <v>0</v>
      </c>
      <c r="R58" s="29">
        <f t="shared" si="1"/>
        <v>0</v>
      </c>
      <c r="S58" s="29"/>
      <c r="T58" s="29"/>
      <c r="U58" s="29"/>
      <c r="V58" s="29"/>
      <c r="W58" s="2"/>
      <c r="X58" s="76"/>
      <c r="Y58" s="76">
        <f t="shared" si="2"/>
        <v>0</v>
      </c>
    </row>
    <row r="59" spans="1:25" ht="12.75">
      <c r="A59" s="28"/>
      <c r="B59" s="9" t="s">
        <v>58</v>
      </c>
      <c r="C59" s="11" t="s">
        <v>107</v>
      </c>
      <c r="D59" s="2"/>
      <c r="E59" s="29"/>
      <c r="F59" s="29"/>
      <c r="G59" s="77"/>
      <c r="H59" s="46"/>
      <c r="I59" s="46"/>
      <c r="J59" s="46"/>
      <c r="K59" s="46"/>
      <c r="L59" s="46"/>
      <c r="M59" s="47"/>
      <c r="N59" s="43"/>
      <c r="O59" s="29"/>
      <c r="P59" s="29"/>
      <c r="Q59" s="29">
        <f t="shared" si="0"/>
        <v>0</v>
      </c>
      <c r="R59" s="29">
        <f t="shared" si="1"/>
        <v>0</v>
      </c>
      <c r="S59" s="29"/>
      <c r="T59" s="29"/>
      <c r="U59" s="29"/>
      <c r="V59" s="29"/>
      <c r="W59" s="2"/>
      <c r="X59" s="76"/>
      <c r="Y59" s="76">
        <f t="shared" si="2"/>
        <v>0</v>
      </c>
    </row>
    <row r="60" spans="1:25" ht="12.75">
      <c r="A60" s="28"/>
      <c r="B60" s="9" t="s">
        <v>156</v>
      </c>
      <c r="C60" s="11"/>
      <c r="D60" s="2"/>
      <c r="E60" s="29"/>
      <c r="F60" s="29"/>
      <c r="G60" s="29">
        <v>6000</v>
      </c>
      <c r="H60" s="29"/>
      <c r="I60" s="29"/>
      <c r="J60" s="29"/>
      <c r="K60" s="46"/>
      <c r="L60" s="46"/>
      <c r="M60" s="47">
        <v>6000</v>
      </c>
      <c r="N60" s="43"/>
      <c r="O60" s="29"/>
      <c r="P60" s="29"/>
      <c r="Q60" s="29">
        <f t="shared" si="0"/>
        <v>12000</v>
      </c>
      <c r="R60" s="29">
        <f t="shared" si="1"/>
        <v>12000</v>
      </c>
      <c r="S60" s="29"/>
      <c r="T60" s="29"/>
      <c r="U60" s="29"/>
      <c r="V60" s="29"/>
      <c r="W60" s="2"/>
      <c r="X60" s="76"/>
      <c r="Y60" s="76">
        <f t="shared" si="2"/>
        <v>6000</v>
      </c>
    </row>
    <row r="61" spans="1:25" ht="12.75">
      <c r="A61" s="28"/>
      <c r="B61" s="9" t="s">
        <v>59</v>
      </c>
      <c r="C61" s="11" t="s">
        <v>108</v>
      </c>
      <c r="D61" s="2"/>
      <c r="E61" s="29"/>
      <c r="F61" s="29"/>
      <c r="G61" s="77"/>
      <c r="H61" s="46"/>
      <c r="I61" s="46"/>
      <c r="J61" s="46"/>
      <c r="K61" s="46"/>
      <c r="L61" s="46"/>
      <c r="M61" s="47"/>
      <c r="N61" s="43"/>
      <c r="O61" s="29"/>
      <c r="P61" s="29"/>
      <c r="Q61" s="29">
        <f t="shared" si="0"/>
        <v>0</v>
      </c>
      <c r="R61" s="29">
        <f t="shared" si="1"/>
        <v>0</v>
      </c>
      <c r="S61" s="29"/>
      <c r="T61" s="29"/>
      <c r="U61" s="29"/>
      <c r="V61" s="29"/>
      <c r="W61" s="2"/>
      <c r="X61" s="76"/>
      <c r="Y61" s="76">
        <f t="shared" si="2"/>
        <v>0</v>
      </c>
    </row>
    <row r="62" spans="1:25" ht="12.75">
      <c r="A62" s="28"/>
      <c r="B62" s="9" t="s">
        <v>153</v>
      </c>
      <c r="C62" s="11"/>
      <c r="D62" s="2"/>
      <c r="E62" s="29">
        <f>'[1]JAN_2015'!$J$28</f>
        <v>42000</v>
      </c>
      <c r="F62" s="29">
        <f>'[2]FEB_2015'!$D$23</f>
        <v>18000</v>
      </c>
      <c r="G62" s="29"/>
      <c r="H62" s="82">
        <v>6000</v>
      </c>
      <c r="I62" s="82">
        <v>12000</v>
      </c>
      <c r="J62" s="29">
        <v>6000</v>
      </c>
      <c r="K62" s="46">
        <v>36000</v>
      </c>
      <c r="L62" s="46">
        <v>24000</v>
      </c>
      <c r="M62" s="47"/>
      <c r="N62" s="43"/>
      <c r="O62" s="29"/>
      <c r="P62" s="29"/>
      <c r="Q62" s="29">
        <f t="shared" si="0"/>
        <v>144000</v>
      </c>
      <c r="R62" s="29">
        <f t="shared" si="1"/>
        <v>144000</v>
      </c>
      <c r="S62" s="29"/>
      <c r="T62" s="29"/>
      <c r="U62" s="29"/>
      <c r="V62" s="29"/>
      <c r="W62" s="2"/>
      <c r="X62" s="76">
        <f>SUM(H62:J62)</f>
        <v>24000</v>
      </c>
      <c r="Y62" s="76">
        <f t="shared" si="2"/>
        <v>60000</v>
      </c>
    </row>
    <row r="63" spans="1:25" ht="12.75">
      <c r="A63" s="28"/>
      <c r="B63" s="9" t="s">
        <v>60</v>
      </c>
      <c r="C63" s="11"/>
      <c r="D63" s="2"/>
      <c r="E63" s="29"/>
      <c r="F63" s="29"/>
      <c r="G63" s="29"/>
      <c r="H63" s="29"/>
      <c r="I63" s="29"/>
      <c r="J63" s="29"/>
      <c r="K63" s="46"/>
      <c r="L63" s="46"/>
      <c r="M63" s="47"/>
      <c r="N63" s="43"/>
      <c r="O63" s="29"/>
      <c r="P63" s="29"/>
      <c r="Q63" s="29">
        <f t="shared" si="0"/>
        <v>0</v>
      </c>
      <c r="R63" s="29">
        <f t="shared" si="1"/>
        <v>0</v>
      </c>
      <c r="S63" s="29"/>
      <c r="T63" s="29"/>
      <c r="U63" s="29"/>
      <c r="V63" s="29"/>
      <c r="W63" s="2"/>
      <c r="X63" s="76"/>
      <c r="Y63" s="76">
        <f t="shared" si="2"/>
        <v>0</v>
      </c>
    </row>
    <row r="64" spans="1:25" ht="12.75">
      <c r="A64" s="28"/>
      <c r="B64" s="9" t="s">
        <v>61</v>
      </c>
      <c r="C64" s="11" t="s">
        <v>109</v>
      </c>
      <c r="D64" s="2"/>
      <c r="E64" s="29"/>
      <c r="F64" s="29"/>
      <c r="G64" s="77"/>
      <c r="H64" s="46"/>
      <c r="I64" s="29"/>
      <c r="J64" s="29"/>
      <c r="K64" s="46"/>
      <c r="L64" s="46"/>
      <c r="M64" s="47"/>
      <c r="N64" s="43"/>
      <c r="O64" s="29"/>
      <c r="P64" s="29"/>
      <c r="Q64" s="29">
        <f t="shared" si="0"/>
        <v>0</v>
      </c>
      <c r="R64" s="29">
        <f t="shared" si="1"/>
        <v>0</v>
      </c>
      <c r="S64" s="29"/>
      <c r="T64" s="29"/>
      <c r="U64" s="29"/>
      <c r="V64" s="29"/>
      <c r="W64" s="2"/>
      <c r="X64" s="76"/>
      <c r="Y64" s="76">
        <f t="shared" si="2"/>
        <v>0</v>
      </c>
    </row>
    <row r="65" spans="1:25" ht="12.75">
      <c r="A65" s="28"/>
      <c r="B65" s="9"/>
      <c r="C65" s="11"/>
      <c r="D65" s="2"/>
      <c r="E65" s="29"/>
      <c r="F65" s="29"/>
      <c r="G65" s="29"/>
      <c r="H65" s="29"/>
      <c r="I65" s="29"/>
      <c r="J65" s="29"/>
      <c r="K65" s="29"/>
      <c r="L65" s="29"/>
      <c r="M65" s="29"/>
      <c r="N65" s="43"/>
      <c r="O65" s="29"/>
      <c r="P65" s="29"/>
      <c r="Q65" s="29">
        <f t="shared" si="0"/>
        <v>0</v>
      </c>
      <c r="R65" s="29">
        <f t="shared" si="1"/>
        <v>0</v>
      </c>
      <c r="S65" s="29"/>
      <c r="T65" s="29"/>
      <c r="U65" s="29"/>
      <c r="V65" s="29"/>
      <c r="W65" s="2"/>
      <c r="X65" s="76"/>
      <c r="Y65" s="76">
        <f t="shared" si="2"/>
        <v>0</v>
      </c>
    </row>
    <row r="66" spans="1:25" ht="12.75">
      <c r="A66" s="28"/>
      <c r="B66" s="8" t="s">
        <v>62</v>
      </c>
      <c r="C66" s="11" t="s">
        <v>110</v>
      </c>
      <c r="D66" s="2"/>
      <c r="E66" s="29"/>
      <c r="F66" s="44"/>
      <c r="G66" s="77"/>
      <c r="H66" s="46"/>
      <c r="I66" s="82">
        <v>500</v>
      </c>
      <c r="J66" s="46">
        <v>1500</v>
      </c>
      <c r="K66" s="46">
        <v>500</v>
      </c>
      <c r="L66" s="46">
        <v>2359</v>
      </c>
      <c r="M66" s="29">
        <v>7500</v>
      </c>
      <c r="N66" s="43"/>
      <c r="O66" s="29"/>
      <c r="P66" s="29"/>
      <c r="Q66" s="29">
        <f t="shared" si="0"/>
        <v>12359</v>
      </c>
      <c r="R66" s="29">
        <f t="shared" si="1"/>
        <v>12359</v>
      </c>
      <c r="S66" s="29"/>
      <c r="T66" s="29"/>
      <c r="U66" s="29"/>
      <c r="V66" s="29"/>
      <c r="W66" s="2"/>
      <c r="X66" s="76">
        <f>SUM(H66:J66)</f>
        <v>2000</v>
      </c>
      <c r="Y66" s="76">
        <f t="shared" si="2"/>
        <v>10359</v>
      </c>
    </row>
    <row r="67" spans="1:25" ht="12.75">
      <c r="A67" s="28"/>
      <c r="B67" s="9"/>
      <c r="C67" s="11"/>
      <c r="D67" s="2"/>
      <c r="E67" s="29"/>
      <c r="F67" s="29"/>
      <c r="G67" s="29"/>
      <c r="H67" s="29"/>
      <c r="I67" s="29"/>
      <c r="J67" s="29"/>
      <c r="K67" s="29"/>
      <c r="L67" s="29"/>
      <c r="M67" s="29"/>
      <c r="N67" s="43"/>
      <c r="O67" s="29"/>
      <c r="P67" s="29"/>
      <c r="Q67" s="29">
        <f t="shared" si="0"/>
        <v>0</v>
      </c>
      <c r="R67" s="29">
        <f t="shared" si="1"/>
        <v>0</v>
      </c>
      <c r="S67" s="29"/>
      <c r="T67" s="29"/>
      <c r="U67" s="29"/>
      <c r="V67" s="29"/>
      <c r="W67" s="2"/>
      <c r="Y67" s="76">
        <f t="shared" si="2"/>
        <v>0</v>
      </c>
    </row>
    <row r="68" spans="1:25" ht="12.75">
      <c r="A68" s="28"/>
      <c r="B68" s="8" t="s">
        <v>116</v>
      </c>
      <c r="C68" s="11"/>
      <c r="D68" s="2"/>
      <c r="E68" s="29">
        <v>0</v>
      </c>
      <c r="F68" s="29">
        <v>0</v>
      </c>
      <c r="G68" s="29">
        <v>0</v>
      </c>
      <c r="H68" s="29">
        <v>0</v>
      </c>
      <c r="I68" s="29">
        <v>0</v>
      </c>
      <c r="J68" s="29">
        <v>0</v>
      </c>
      <c r="K68" s="29">
        <v>0</v>
      </c>
      <c r="L68" s="29">
        <v>0</v>
      </c>
      <c r="M68" s="29">
        <v>0</v>
      </c>
      <c r="N68" s="43"/>
      <c r="O68" s="29"/>
      <c r="P68" s="29"/>
      <c r="Q68" s="29">
        <f t="shared" si="0"/>
        <v>0</v>
      </c>
      <c r="R68" s="29">
        <f t="shared" si="1"/>
        <v>0</v>
      </c>
      <c r="S68" s="29"/>
      <c r="T68" s="29"/>
      <c r="U68" s="29"/>
      <c r="V68" s="29"/>
      <c r="W68" s="2"/>
      <c r="Y68" s="76">
        <f t="shared" si="2"/>
        <v>0</v>
      </c>
    </row>
    <row r="69" spans="1:25" ht="12.75">
      <c r="A69" s="28"/>
      <c r="B69" s="9"/>
      <c r="C69" s="11"/>
      <c r="D69" s="2"/>
      <c r="E69" s="29"/>
      <c r="F69" s="29"/>
      <c r="G69" s="29"/>
      <c r="H69" s="43"/>
      <c r="I69" s="29"/>
      <c r="J69" s="29"/>
      <c r="K69" s="29"/>
      <c r="L69" s="29"/>
      <c r="M69" s="29"/>
      <c r="N69" s="29"/>
      <c r="O69" s="29"/>
      <c r="P69" s="29"/>
      <c r="Q69" s="29">
        <f t="shared" si="0"/>
        <v>0</v>
      </c>
      <c r="R69" s="29">
        <f t="shared" si="1"/>
        <v>0</v>
      </c>
      <c r="S69" s="29"/>
      <c r="T69" s="29"/>
      <c r="U69" s="29"/>
      <c r="V69" s="29"/>
      <c r="W69" s="2"/>
      <c r="Y69" s="76">
        <f t="shared" si="2"/>
        <v>0</v>
      </c>
    </row>
    <row r="70" spans="1:25" ht="12.75">
      <c r="A70" s="28"/>
      <c r="B70" s="9"/>
      <c r="C70" s="11"/>
      <c r="D70" s="2"/>
      <c r="E70" s="29"/>
      <c r="F70" s="29"/>
      <c r="G70" s="29"/>
      <c r="H70" s="43"/>
      <c r="I70" s="29"/>
      <c r="J70" s="29"/>
      <c r="K70" s="29"/>
      <c r="L70" s="29"/>
      <c r="M70" s="29"/>
      <c r="N70" s="29"/>
      <c r="O70" s="29"/>
      <c r="P70" s="29"/>
      <c r="Q70" s="29">
        <f t="shared" si="0"/>
        <v>0</v>
      </c>
      <c r="R70" s="29">
        <f t="shared" si="1"/>
        <v>0</v>
      </c>
      <c r="S70" s="29"/>
      <c r="T70" s="29"/>
      <c r="U70" s="29"/>
      <c r="V70" s="29"/>
      <c r="W70" s="2"/>
      <c r="Y70" s="76">
        <f t="shared" si="2"/>
        <v>0</v>
      </c>
    </row>
    <row r="71" spans="1:25" ht="12.75">
      <c r="A71" s="12" t="s">
        <v>19</v>
      </c>
      <c r="B71" s="8"/>
      <c r="C71" s="11"/>
      <c r="D71" s="2"/>
      <c r="E71" s="29"/>
      <c r="F71" s="29"/>
      <c r="G71" s="29"/>
      <c r="H71" s="43"/>
      <c r="I71" s="29"/>
      <c r="J71" s="29"/>
      <c r="K71" s="29"/>
      <c r="L71" s="29"/>
      <c r="M71" s="29"/>
      <c r="N71" s="29"/>
      <c r="O71" s="29"/>
      <c r="P71" s="29"/>
      <c r="Q71" s="29">
        <f t="shared" si="0"/>
        <v>0</v>
      </c>
      <c r="R71" s="29">
        <f t="shared" si="1"/>
        <v>0</v>
      </c>
      <c r="S71" s="29"/>
      <c r="T71" s="29"/>
      <c r="U71" s="29"/>
      <c r="V71" s="29"/>
      <c r="W71" s="2"/>
      <c r="Y71" s="76">
        <f t="shared" si="2"/>
        <v>0</v>
      </c>
    </row>
    <row r="72" spans="1:25" ht="12.75">
      <c r="A72" s="12" t="s">
        <v>115</v>
      </c>
      <c r="B72" s="8"/>
      <c r="C72" s="11"/>
      <c r="D72" s="2"/>
      <c r="E72" s="29"/>
      <c r="F72" s="29"/>
      <c r="G72" s="29"/>
      <c r="H72" s="43"/>
      <c r="I72" s="29"/>
      <c r="J72" s="29"/>
      <c r="K72" s="29"/>
      <c r="L72" s="29"/>
      <c r="M72" s="29"/>
      <c r="N72" s="29"/>
      <c r="O72" s="29"/>
      <c r="P72" s="29"/>
      <c r="Q72" s="29">
        <f t="shared" si="0"/>
        <v>0</v>
      </c>
      <c r="R72" s="29">
        <f t="shared" si="1"/>
        <v>0</v>
      </c>
      <c r="S72" s="29"/>
      <c r="T72" s="29"/>
      <c r="U72" s="29"/>
      <c r="V72" s="29"/>
      <c r="W72" s="2"/>
      <c r="Y72" s="76">
        <f t="shared" si="2"/>
        <v>0</v>
      </c>
    </row>
    <row r="73" spans="1:25" ht="12.75">
      <c r="A73" s="28"/>
      <c r="B73" s="8"/>
      <c r="C73" s="11"/>
      <c r="D73" s="2"/>
      <c r="E73" s="29"/>
      <c r="F73" s="29"/>
      <c r="G73" s="29"/>
      <c r="H73" s="43"/>
      <c r="I73" s="29"/>
      <c r="J73" s="29"/>
      <c r="K73" s="29"/>
      <c r="L73" s="29"/>
      <c r="M73" s="29"/>
      <c r="N73" s="29"/>
      <c r="O73" s="29"/>
      <c r="P73" s="29"/>
      <c r="Q73" s="29">
        <f t="shared" si="0"/>
        <v>0</v>
      </c>
      <c r="R73" s="29">
        <f t="shared" si="1"/>
        <v>0</v>
      </c>
      <c r="S73" s="29"/>
      <c r="T73" s="29"/>
      <c r="U73" s="29"/>
      <c r="V73" s="29"/>
      <c r="W73" s="2"/>
      <c r="Y73" s="76">
        <f t="shared" si="2"/>
        <v>0</v>
      </c>
    </row>
    <row r="74" spans="1:25" ht="12.75">
      <c r="A74" s="12" t="s">
        <v>34</v>
      </c>
      <c r="B74" s="8"/>
      <c r="C74" s="11"/>
      <c r="D74" s="2"/>
      <c r="E74" s="29"/>
      <c r="F74" s="29"/>
      <c r="G74" s="29"/>
      <c r="H74" s="43"/>
      <c r="I74" s="29"/>
      <c r="J74" s="29"/>
      <c r="K74" s="29"/>
      <c r="L74" s="29"/>
      <c r="M74" s="29"/>
      <c r="N74" s="29"/>
      <c r="O74" s="29"/>
      <c r="P74" s="29"/>
      <c r="Q74" s="29">
        <f t="shared" si="0"/>
        <v>0</v>
      </c>
      <c r="R74" s="29">
        <f t="shared" si="1"/>
        <v>0</v>
      </c>
      <c r="S74" s="29"/>
      <c r="T74" s="29"/>
      <c r="U74" s="29"/>
      <c r="V74" s="29"/>
      <c r="W74" s="2"/>
      <c r="Y74" s="76">
        <f t="shared" si="2"/>
        <v>0</v>
      </c>
    </row>
    <row r="75" spans="1:25" ht="12.75">
      <c r="A75" s="28"/>
      <c r="B75" s="8"/>
      <c r="C75" s="11"/>
      <c r="D75" s="2"/>
      <c r="E75" s="29"/>
      <c r="F75" s="29"/>
      <c r="G75" s="29"/>
      <c r="H75" s="43"/>
      <c r="I75" s="29"/>
      <c r="J75" s="29"/>
      <c r="K75" s="29"/>
      <c r="L75" s="29"/>
      <c r="M75" s="29"/>
      <c r="N75" s="29"/>
      <c r="O75" s="29"/>
      <c r="P75" s="29"/>
      <c r="Q75" s="29">
        <f t="shared" si="0"/>
        <v>0</v>
      </c>
      <c r="R75" s="29">
        <f t="shared" si="1"/>
        <v>0</v>
      </c>
      <c r="S75" s="29"/>
      <c r="T75" s="29"/>
      <c r="U75" s="29"/>
      <c r="V75" s="29"/>
      <c r="W75" s="2"/>
      <c r="Y75" s="76">
        <f t="shared" si="2"/>
        <v>0</v>
      </c>
    </row>
    <row r="76" spans="1:25" ht="12.75">
      <c r="A76" s="12" t="s">
        <v>33</v>
      </c>
      <c r="B76" s="8"/>
      <c r="C76" s="11"/>
      <c r="D76" s="2"/>
      <c r="E76" s="29"/>
      <c r="F76" s="29"/>
      <c r="G76" s="29"/>
      <c r="H76" s="43"/>
      <c r="I76" s="29"/>
      <c r="J76" s="29"/>
      <c r="K76" s="29"/>
      <c r="L76" s="29"/>
      <c r="M76" s="29"/>
      <c r="N76" s="29"/>
      <c r="O76" s="29"/>
      <c r="P76" s="29"/>
      <c r="Q76" s="29">
        <f t="shared" si="0"/>
        <v>0</v>
      </c>
      <c r="R76" s="29">
        <f t="shared" si="1"/>
        <v>0</v>
      </c>
      <c r="S76" s="29"/>
      <c r="T76" s="29"/>
      <c r="U76" s="29"/>
      <c r="V76" s="29"/>
      <c r="W76" s="2"/>
      <c r="Y76" s="76">
        <f t="shared" si="2"/>
        <v>0</v>
      </c>
    </row>
    <row r="77" spans="1:25" ht="12.75">
      <c r="A77" s="28"/>
      <c r="B77" s="8"/>
      <c r="C77" s="11"/>
      <c r="D77" s="2"/>
      <c r="E77" s="29"/>
      <c r="F77" s="29"/>
      <c r="G77" s="29"/>
      <c r="H77" s="29"/>
      <c r="I77" s="29"/>
      <c r="J77" s="29"/>
      <c r="K77" s="29"/>
      <c r="L77" s="29"/>
      <c r="M77" s="29"/>
      <c r="N77" s="29"/>
      <c r="O77" s="29"/>
      <c r="P77" s="29"/>
      <c r="Q77" s="29">
        <f t="shared" si="0"/>
        <v>0</v>
      </c>
      <c r="R77" s="29">
        <f t="shared" si="1"/>
        <v>0</v>
      </c>
      <c r="S77" s="29"/>
      <c r="T77" s="29"/>
      <c r="U77" s="29"/>
      <c r="V77" s="29"/>
      <c r="W77" s="2"/>
      <c r="Y77" s="76">
        <f t="shared" si="2"/>
        <v>0</v>
      </c>
    </row>
    <row r="78" spans="1:25" ht="12.75">
      <c r="A78" s="28"/>
      <c r="B78" s="8"/>
      <c r="C78" s="11"/>
      <c r="D78" s="2"/>
      <c r="E78" s="29"/>
      <c r="F78" s="29"/>
      <c r="G78" s="29"/>
      <c r="H78" s="29"/>
      <c r="I78" s="29"/>
      <c r="J78" s="29"/>
      <c r="K78" s="29"/>
      <c r="L78" s="29"/>
      <c r="M78" s="29"/>
      <c r="N78" s="29"/>
      <c r="O78" s="29"/>
      <c r="P78" s="29"/>
      <c r="Q78" s="29">
        <f t="shared" si="0"/>
        <v>0</v>
      </c>
      <c r="R78" s="29">
        <f t="shared" si="1"/>
        <v>0</v>
      </c>
      <c r="S78" s="29"/>
      <c r="T78" s="29"/>
      <c r="U78" s="29"/>
      <c r="V78" s="29"/>
      <c r="W78" s="2"/>
      <c r="Y78" s="76">
        <f t="shared" si="2"/>
        <v>0</v>
      </c>
    </row>
    <row r="79" spans="1:25" ht="13.5" thickBot="1">
      <c r="A79" s="28"/>
      <c r="B79" s="8" t="s">
        <v>3</v>
      </c>
      <c r="C79" s="11"/>
      <c r="D79" s="2"/>
      <c r="E79" s="30">
        <f aca="true" t="shared" si="3" ref="E79:V79">SUM(E22:E78)</f>
        <v>345340</v>
      </c>
      <c r="F79" s="30">
        <f t="shared" si="3"/>
        <v>340305</v>
      </c>
      <c r="G79" s="30">
        <f t="shared" si="3"/>
        <v>475595</v>
      </c>
      <c r="H79" s="30">
        <f t="shared" si="3"/>
        <v>350285</v>
      </c>
      <c r="I79" s="30">
        <f>SUM(I22:I78)</f>
        <v>468975</v>
      </c>
      <c r="J79" s="30">
        <f t="shared" si="3"/>
        <v>487605</v>
      </c>
      <c r="K79" s="30">
        <f t="shared" si="3"/>
        <v>449978</v>
      </c>
      <c r="L79" s="30">
        <f t="shared" si="3"/>
        <v>390229</v>
      </c>
      <c r="M79" s="30">
        <f t="shared" si="3"/>
        <v>455080</v>
      </c>
      <c r="N79" s="30">
        <f t="shared" si="3"/>
        <v>0</v>
      </c>
      <c r="O79" s="30">
        <f t="shared" si="3"/>
        <v>0</v>
      </c>
      <c r="P79" s="30">
        <f t="shared" si="3"/>
        <v>0</v>
      </c>
      <c r="Q79" s="30">
        <f t="shared" si="3"/>
        <v>3763392</v>
      </c>
      <c r="R79" s="30">
        <f>SUM(R22:R78)</f>
        <v>3763392</v>
      </c>
      <c r="S79" s="30">
        <f t="shared" si="3"/>
        <v>0</v>
      </c>
      <c r="T79" s="30">
        <f t="shared" si="3"/>
        <v>0</v>
      </c>
      <c r="U79" s="30">
        <f t="shared" si="3"/>
        <v>0</v>
      </c>
      <c r="V79" s="30">
        <f t="shared" si="3"/>
        <v>0</v>
      </c>
      <c r="W79" s="2"/>
      <c r="X79" s="30">
        <f>SUM(X22:X78)</f>
        <v>1306865</v>
      </c>
      <c r="Y79" s="30">
        <f>SUM(Y22:Y78)</f>
        <v>1295287</v>
      </c>
    </row>
    <row r="80" spans="1:23" ht="14.25" thickBot="1" thickTop="1">
      <c r="A80" s="31"/>
      <c r="B80" s="32"/>
      <c r="C80" s="33"/>
      <c r="D80" s="34"/>
      <c r="E80" s="34"/>
      <c r="F80" s="34"/>
      <c r="G80" s="34"/>
      <c r="H80" s="34"/>
      <c r="I80" s="34"/>
      <c r="J80" s="34"/>
      <c r="K80" s="34"/>
      <c r="L80" s="34"/>
      <c r="M80" s="34"/>
      <c r="N80" s="34"/>
      <c r="O80" s="34"/>
      <c r="P80" s="34"/>
      <c r="Q80" s="34"/>
      <c r="R80" s="34"/>
      <c r="S80" s="34"/>
      <c r="T80" s="34"/>
      <c r="U80" s="34"/>
      <c r="V80" s="34"/>
      <c r="W80" s="34"/>
    </row>
    <row r="81" spans="1:24" ht="12.75">
      <c r="A81" s="23"/>
      <c r="B81" s="24"/>
      <c r="C81" s="35"/>
      <c r="D81" s="24"/>
      <c r="E81" s="24"/>
      <c r="F81" s="52"/>
      <c r="G81" s="24"/>
      <c r="H81" s="24"/>
      <c r="I81" s="24"/>
      <c r="J81" s="24"/>
      <c r="K81" s="24"/>
      <c r="L81" s="24"/>
      <c r="M81" s="24"/>
      <c r="N81" s="24"/>
      <c r="O81" s="24"/>
      <c r="P81" s="24"/>
      <c r="Q81" s="24"/>
      <c r="R81" s="24"/>
      <c r="S81" s="24"/>
      <c r="T81" s="24"/>
      <c r="U81" s="24"/>
      <c r="V81" s="24"/>
      <c r="W81" s="36"/>
      <c r="X81" s="76">
        <f>X79-H79-I79-J79</f>
        <v>0</v>
      </c>
    </row>
    <row r="82" spans="1:23" ht="12.75">
      <c r="A82" s="28"/>
      <c r="B82" s="9"/>
      <c r="C82" s="10" t="s">
        <v>121</v>
      </c>
      <c r="D82" s="9"/>
      <c r="E82" s="9"/>
      <c r="F82" s="9"/>
      <c r="G82" s="9"/>
      <c r="H82" s="9"/>
      <c r="I82" s="9"/>
      <c r="J82" s="9"/>
      <c r="K82" s="9"/>
      <c r="L82" s="9"/>
      <c r="M82" s="9"/>
      <c r="N82" s="9"/>
      <c r="O82" s="9"/>
      <c r="P82" s="9"/>
      <c r="Q82" s="9"/>
      <c r="R82" s="9" t="s">
        <v>20</v>
      </c>
      <c r="S82" s="9"/>
      <c r="T82" s="9"/>
      <c r="U82" s="9"/>
      <c r="V82" s="9"/>
      <c r="W82" s="37"/>
    </row>
    <row r="83" spans="1:23" ht="12.75">
      <c r="A83" s="28"/>
      <c r="B83" s="9"/>
      <c r="C83" s="10"/>
      <c r="D83" s="9"/>
      <c r="E83" s="9"/>
      <c r="F83" s="9"/>
      <c r="G83" s="9"/>
      <c r="H83" s="9"/>
      <c r="I83" s="9"/>
      <c r="J83" s="9"/>
      <c r="K83" s="50"/>
      <c r="L83" s="9"/>
      <c r="M83" s="9"/>
      <c r="N83" s="9"/>
      <c r="O83" s="9"/>
      <c r="P83" s="9"/>
      <c r="Q83" s="50"/>
      <c r="R83" s="9"/>
      <c r="S83" s="9"/>
      <c r="T83" s="9"/>
      <c r="U83" s="9"/>
      <c r="V83" s="9"/>
      <c r="W83" s="37"/>
    </row>
    <row r="84" spans="1:23" ht="12.75">
      <c r="A84" s="28"/>
      <c r="B84" s="9"/>
      <c r="C84" s="10"/>
      <c r="D84" s="9"/>
      <c r="E84" s="9"/>
      <c r="F84" s="9"/>
      <c r="G84" s="9"/>
      <c r="H84" s="9"/>
      <c r="I84" s="50">
        <f>'[2]MAY_2015'!$D$43-I79</f>
        <v>0</v>
      </c>
      <c r="J84" s="9"/>
      <c r="K84" s="9"/>
      <c r="L84" s="9"/>
      <c r="M84" s="9"/>
      <c r="N84" s="9"/>
      <c r="O84" s="9"/>
      <c r="P84" s="9"/>
      <c r="Q84" s="9"/>
      <c r="U84" s="9"/>
      <c r="V84" s="9"/>
      <c r="W84" s="37"/>
    </row>
    <row r="85" spans="1:23" ht="12.75">
      <c r="A85" s="28"/>
      <c r="B85" s="9"/>
      <c r="C85" s="16"/>
      <c r="D85" s="17"/>
      <c r="E85" s="9"/>
      <c r="F85" s="9"/>
      <c r="G85" s="9"/>
      <c r="H85" s="9"/>
      <c r="I85" s="9"/>
      <c r="J85" s="9"/>
      <c r="K85" s="9"/>
      <c r="L85" s="9"/>
      <c r="M85" s="9"/>
      <c r="N85" s="9"/>
      <c r="O85" s="9"/>
      <c r="P85" s="9"/>
      <c r="Q85" s="9"/>
      <c r="R85" s="38"/>
      <c r="S85" s="38"/>
      <c r="T85" s="38"/>
      <c r="U85" s="9"/>
      <c r="V85" s="9"/>
      <c r="W85" s="37"/>
    </row>
    <row r="86" spans="1:23" ht="12.75">
      <c r="A86" s="28"/>
      <c r="B86" s="9"/>
      <c r="C86" s="15" t="s">
        <v>6</v>
      </c>
      <c r="D86" s="9"/>
      <c r="E86" s="9"/>
      <c r="F86" s="9"/>
      <c r="G86" s="9"/>
      <c r="H86" s="9"/>
      <c r="I86" s="9"/>
      <c r="J86" s="9"/>
      <c r="K86" s="9"/>
      <c r="L86" s="9"/>
      <c r="M86" s="9"/>
      <c r="N86" s="9"/>
      <c r="O86" s="9"/>
      <c r="P86" s="9"/>
      <c r="Q86" s="9"/>
      <c r="R86" s="8" t="s">
        <v>122</v>
      </c>
      <c r="S86" s="9"/>
      <c r="T86" s="9"/>
      <c r="U86" s="9"/>
      <c r="V86" s="9"/>
      <c r="W86" s="37"/>
    </row>
    <row r="87" spans="1:23" ht="12.75">
      <c r="A87" s="28"/>
      <c r="B87" s="9"/>
      <c r="C87" s="18" t="s">
        <v>4</v>
      </c>
      <c r="D87" s="9"/>
      <c r="E87" s="9"/>
      <c r="F87" s="9"/>
      <c r="G87" s="9"/>
      <c r="H87" s="9"/>
      <c r="I87" s="9"/>
      <c r="J87" s="9"/>
      <c r="K87" s="9"/>
      <c r="L87" s="9"/>
      <c r="M87" s="9"/>
      <c r="N87" s="9"/>
      <c r="O87" s="9"/>
      <c r="P87" s="9"/>
      <c r="Q87" s="9"/>
      <c r="R87" s="9" t="s">
        <v>4</v>
      </c>
      <c r="S87" s="9"/>
      <c r="T87" s="9"/>
      <c r="U87" s="9"/>
      <c r="V87" s="9"/>
      <c r="W87" s="37"/>
    </row>
    <row r="88" spans="1:23" ht="13.5" thickBot="1">
      <c r="A88" s="31"/>
      <c r="B88" s="32"/>
      <c r="C88" s="39"/>
      <c r="D88" s="32"/>
      <c r="E88" s="32"/>
      <c r="F88" s="32"/>
      <c r="G88" s="32"/>
      <c r="H88" s="32"/>
      <c r="I88" s="32"/>
      <c r="J88" s="32"/>
      <c r="K88" s="32"/>
      <c r="L88" s="32"/>
      <c r="M88" s="32"/>
      <c r="N88" s="32"/>
      <c r="O88" s="32"/>
      <c r="P88" s="32"/>
      <c r="Q88" s="32"/>
      <c r="R88" s="32"/>
      <c r="S88" s="32"/>
      <c r="T88" s="32"/>
      <c r="U88" s="32"/>
      <c r="V88" s="32"/>
      <c r="W88" s="40"/>
    </row>
    <row r="89" spans="1:23" ht="12.75">
      <c r="A89" s="28"/>
      <c r="B89" s="9"/>
      <c r="C89" s="10"/>
      <c r="D89" s="9"/>
      <c r="E89" s="9"/>
      <c r="F89" s="9"/>
      <c r="G89" s="9"/>
      <c r="H89" s="9"/>
      <c r="I89" s="9"/>
      <c r="J89" s="9"/>
      <c r="K89" s="9"/>
      <c r="L89" s="9"/>
      <c r="M89" s="9"/>
      <c r="N89" s="9"/>
      <c r="O89" s="9"/>
      <c r="P89" s="9"/>
      <c r="Q89" s="9"/>
      <c r="R89" s="9"/>
      <c r="S89" s="9"/>
      <c r="T89" s="9"/>
      <c r="U89" s="9"/>
      <c r="V89" s="9"/>
      <c r="W89" s="37"/>
    </row>
    <row r="90" spans="1:23" ht="12.75">
      <c r="A90" s="93" t="s">
        <v>5</v>
      </c>
      <c r="B90" s="94"/>
      <c r="C90" s="94"/>
      <c r="D90" s="94"/>
      <c r="E90" s="94"/>
      <c r="F90" s="94"/>
      <c r="G90" s="94"/>
      <c r="H90" s="94"/>
      <c r="I90" s="94"/>
      <c r="J90" s="94"/>
      <c r="K90" s="94"/>
      <c r="L90" s="94"/>
      <c r="M90" s="94"/>
      <c r="N90" s="94"/>
      <c r="O90" s="94"/>
      <c r="P90" s="94"/>
      <c r="Q90" s="94"/>
      <c r="R90" s="94"/>
      <c r="S90" s="94"/>
      <c r="T90" s="94"/>
      <c r="U90" s="94"/>
      <c r="V90" s="94"/>
      <c r="W90" s="95"/>
    </row>
    <row r="91" spans="1:23" ht="12.75">
      <c r="A91" s="28"/>
      <c r="B91" s="9"/>
      <c r="C91" s="10"/>
      <c r="D91" s="9"/>
      <c r="E91" s="9"/>
      <c r="F91" s="9"/>
      <c r="G91" s="9"/>
      <c r="H91" s="9"/>
      <c r="I91" s="9"/>
      <c r="J91" s="9"/>
      <c r="K91" s="9"/>
      <c r="L91" s="9"/>
      <c r="M91" s="9"/>
      <c r="N91" s="9"/>
      <c r="O91" s="9"/>
      <c r="P91" s="9"/>
      <c r="Q91" s="9"/>
      <c r="R91" s="9"/>
      <c r="S91" s="9"/>
      <c r="T91" s="9"/>
      <c r="U91" s="9"/>
      <c r="V91" s="9"/>
      <c r="W91" s="37"/>
    </row>
    <row r="92" spans="1:23" ht="12.75">
      <c r="A92" s="14" t="s">
        <v>7</v>
      </c>
      <c r="B92" s="9" t="s">
        <v>29</v>
      </c>
      <c r="C92" s="10"/>
      <c r="D92" s="9"/>
      <c r="E92" s="9"/>
      <c r="F92" s="9"/>
      <c r="G92" s="9"/>
      <c r="H92" s="9"/>
      <c r="I92" s="9"/>
      <c r="J92" s="9"/>
      <c r="K92" s="9"/>
      <c r="L92" s="9"/>
      <c r="M92" s="9"/>
      <c r="N92" s="9"/>
      <c r="O92" s="9"/>
      <c r="P92" s="9"/>
      <c r="Q92" s="9"/>
      <c r="R92" s="9"/>
      <c r="S92" s="9"/>
      <c r="T92" s="9"/>
      <c r="U92" s="9"/>
      <c r="V92" s="9"/>
      <c r="W92" s="37"/>
    </row>
    <row r="93" spans="1:23" ht="12.75">
      <c r="A93" s="14"/>
      <c r="B93" s="9" t="s">
        <v>30</v>
      </c>
      <c r="C93" s="10"/>
      <c r="D93" s="9"/>
      <c r="E93" s="9"/>
      <c r="F93" s="9"/>
      <c r="G93" s="9"/>
      <c r="H93" s="9"/>
      <c r="I93" s="9"/>
      <c r="J93" s="9"/>
      <c r="K93" s="9"/>
      <c r="L93" s="9"/>
      <c r="M93" s="9"/>
      <c r="N93" s="9"/>
      <c r="O93" s="9"/>
      <c r="P93" s="9"/>
      <c r="Q93" s="9"/>
      <c r="R93" s="9"/>
      <c r="S93" s="9"/>
      <c r="T93" s="9"/>
      <c r="U93" s="9"/>
      <c r="V93" s="9"/>
      <c r="W93" s="37"/>
    </row>
    <row r="94" spans="1:23" ht="12.75">
      <c r="A94" s="14" t="s">
        <v>8</v>
      </c>
      <c r="B94" s="9" t="s">
        <v>27</v>
      </c>
      <c r="C94" s="10"/>
      <c r="D94" s="9"/>
      <c r="E94" s="9"/>
      <c r="F94" s="9"/>
      <c r="G94" s="9"/>
      <c r="H94" s="9"/>
      <c r="I94" s="9"/>
      <c r="J94" s="9"/>
      <c r="K94" s="9"/>
      <c r="L94" s="9"/>
      <c r="M94" s="9"/>
      <c r="N94" s="9"/>
      <c r="O94" s="9"/>
      <c r="P94" s="9"/>
      <c r="Q94" s="9"/>
      <c r="R94" s="9"/>
      <c r="S94" s="9"/>
      <c r="T94" s="9"/>
      <c r="U94" s="9"/>
      <c r="V94" s="9"/>
      <c r="W94" s="37"/>
    </row>
    <row r="95" spans="1:23" ht="12.75">
      <c r="A95" s="28"/>
      <c r="B95" s="9" t="s">
        <v>26</v>
      </c>
      <c r="C95" s="10"/>
      <c r="D95" s="9"/>
      <c r="E95" s="9"/>
      <c r="F95" s="9"/>
      <c r="G95" s="9"/>
      <c r="H95" s="9"/>
      <c r="I95" s="9"/>
      <c r="J95" s="9"/>
      <c r="K95" s="9"/>
      <c r="L95" s="9"/>
      <c r="M95" s="9"/>
      <c r="N95" s="9"/>
      <c r="O95" s="9"/>
      <c r="P95" s="9"/>
      <c r="Q95" s="9"/>
      <c r="R95" s="9"/>
      <c r="S95" s="9"/>
      <c r="T95" s="9"/>
      <c r="U95" s="9"/>
      <c r="V95" s="9"/>
      <c r="W95" s="37"/>
    </row>
    <row r="96" spans="1:23" ht="12.75">
      <c r="A96" s="14" t="s">
        <v>9</v>
      </c>
      <c r="B96" s="9" t="s">
        <v>28</v>
      </c>
      <c r="C96" s="10"/>
      <c r="D96" s="9"/>
      <c r="E96" s="9"/>
      <c r="F96" s="9"/>
      <c r="G96" s="9"/>
      <c r="H96" s="9"/>
      <c r="I96" s="9"/>
      <c r="J96" s="9"/>
      <c r="K96" s="9"/>
      <c r="L96" s="9"/>
      <c r="M96" s="9"/>
      <c r="N96" s="9"/>
      <c r="O96" s="9"/>
      <c r="P96" s="9"/>
      <c r="Q96" s="9"/>
      <c r="R96" s="9"/>
      <c r="S96" s="9"/>
      <c r="T96" s="9"/>
      <c r="U96" s="9"/>
      <c r="V96" s="9"/>
      <c r="W96" s="37"/>
    </row>
    <row r="97" spans="1:23" ht="12.75">
      <c r="A97" s="14" t="s">
        <v>10</v>
      </c>
      <c r="B97" s="9" t="s">
        <v>31</v>
      </c>
      <c r="C97" s="10"/>
      <c r="D97" s="9"/>
      <c r="E97" s="9"/>
      <c r="F97" s="9"/>
      <c r="G97" s="9"/>
      <c r="H97" s="9"/>
      <c r="I97" s="9"/>
      <c r="J97" s="9"/>
      <c r="K97" s="9"/>
      <c r="L97" s="9"/>
      <c r="M97" s="9"/>
      <c r="N97" s="9"/>
      <c r="O97" s="9"/>
      <c r="P97" s="9"/>
      <c r="Q97" s="9"/>
      <c r="R97" s="9"/>
      <c r="S97" s="9"/>
      <c r="T97" s="9"/>
      <c r="U97" s="9"/>
      <c r="V97" s="9"/>
      <c r="W97" s="37"/>
    </row>
    <row r="98" spans="1:23" ht="12.75">
      <c r="A98" s="14" t="s">
        <v>1</v>
      </c>
      <c r="B98" s="9" t="s">
        <v>117</v>
      </c>
      <c r="C98" s="10"/>
      <c r="D98" s="9"/>
      <c r="E98" s="9"/>
      <c r="F98" s="9"/>
      <c r="G98" s="9"/>
      <c r="H98" s="9"/>
      <c r="I98" s="9"/>
      <c r="J98" s="9"/>
      <c r="K98" s="9"/>
      <c r="L98" s="9"/>
      <c r="M98" s="9"/>
      <c r="N98" s="9"/>
      <c r="O98" s="9"/>
      <c r="P98" s="9"/>
      <c r="Q98" s="9"/>
      <c r="R98" s="9"/>
      <c r="S98" s="9"/>
      <c r="T98" s="9"/>
      <c r="U98" s="9"/>
      <c r="V98" s="9"/>
      <c r="W98" s="37"/>
    </row>
    <row r="99" spans="1:23" ht="12.75">
      <c r="A99" s="14" t="s">
        <v>2</v>
      </c>
      <c r="B99" s="9" t="s">
        <v>118</v>
      </c>
      <c r="C99" s="10"/>
      <c r="D99" s="9"/>
      <c r="E99" s="9"/>
      <c r="F99" s="9"/>
      <c r="G99" s="9"/>
      <c r="H99" s="9"/>
      <c r="I99" s="9"/>
      <c r="J99" s="9"/>
      <c r="K99" s="9"/>
      <c r="L99" s="9"/>
      <c r="M99" s="9"/>
      <c r="N99" s="9"/>
      <c r="O99" s="9"/>
      <c r="P99" s="9"/>
      <c r="Q99" s="9"/>
      <c r="R99" s="9"/>
      <c r="S99" s="9"/>
      <c r="T99" s="9"/>
      <c r="U99" s="9"/>
      <c r="V99" s="9"/>
      <c r="W99" s="37"/>
    </row>
    <row r="100" spans="1:23" ht="12.75">
      <c r="A100" s="14" t="s">
        <v>13</v>
      </c>
      <c r="B100" s="9" t="s">
        <v>119</v>
      </c>
      <c r="C100" s="10"/>
      <c r="D100" s="9"/>
      <c r="E100" s="9"/>
      <c r="F100" s="9"/>
      <c r="G100" s="9"/>
      <c r="H100" s="9"/>
      <c r="I100" s="9"/>
      <c r="J100" s="9"/>
      <c r="K100" s="9"/>
      <c r="L100" s="9"/>
      <c r="M100" s="9"/>
      <c r="N100" s="9"/>
      <c r="O100" s="9"/>
      <c r="P100" s="9"/>
      <c r="Q100" s="9"/>
      <c r="R100" s="9"/>
      <c r="S100" s="9"/>
      <c r="T100" s="9"/>
      <c r="U100" s="9"/>
      <c r="V100" s="9"/>
      <c r="W100" s="37"/>
    </row>
    <row r="101" spans="1:23" ht="12.75">
      <c r="A101" s="14" t="s">
        <v>15</v>
      </c>
      <c r="B101" s="9" t="s">
        <v>120</v>
      </c>
      <c r="C101" s="10"/>
      <c r="D101" s="9"/>
      <c r="E101" s="9"/>
      <c r="F101" s="9"/>
      <c r="G101" s="9"/>
      <c r="H101" s="9"/>
      <c r="I101" s="9"/>
      <c r="J101" s="9"/>
      <c r="K101" s="9"/>
      <c r="L101" s="9"/>
      <c r="M101" s="9"/>
      <c r="N101" s="9"/>
      <c r="O101" s="9"/>
      <c r="P101" s="9"/>
      <c r="Q101" s="9"/>
      <c r="R101" s="9"/>
      <c r="S101" s="9"/>
      <c r="T101" s="9"/>
      <c r="U101" s="9"/>
      <c r="V101" s="9"/>
      <c r="W101" s="37"/>
    </row>
    <row r="102" spans="1:23" ht="12.75">
      <c r="A102" s="14" t="s">
        <v>42</v>
      </c>
      <c r="B102" s="9" t="s">
        <v>43</v>
      </c>
      <c r="C102" s="10"/>
      <c r="D102" s="9"/>
      <c r="E102" s="9"/>
      <c r="F102" s="9"/>
      <c r="G102" s="9"/>
      <c r="H102" s="9"/>
      <c r="I102" s="9"/>
      <c r="J102" s="9"/>
      <c r="K102" s="9"/>
      <c r="L102" s="9"/>
      <c r="M102" s="9"/>
      <c r="N102" s="9"/>
      <c r="O102" s="9"/>
      <c r="P102" s="9"/>
      <c r="Q102" s="9"/>
      <c r="R102" s="9"/>
      <c r="S102" s="9"/>
      <c r="T102" s="9"/>
      <c r="U102" s="9"/>
      <c r="V102" s="9"/>
      <c r="W102" s="37"/>
    </row>
    <row r="103" spans="1:23" ht="13.5" thickBot="1">
      <c r="A103" s="31"/>
      <c r="B103" s="32"/>
      <c r="C103" s="39"/>
      <c r="D103" s="32"/>
      <c r="E103" s="32"/>
      <c r="F103" s="32"/>
      <c r="G103" s="32"/>
      <c r="H103" s="32"/>
      <c r="I103" s="32"/>
      <c r="J103" s="32"/>
      <c r="K103" s="32"/>
      <c r="L103" s="32"/>
      <c r="M103" s="32"/>
      <c r="N103" s="32"/>
      <c r="O103" s="32"/>
      <c r="P103" s="32"/>
      <c r="Q103" s="32"/>
      <c r="R103" s="32"/>
      <c r="S103" s="32"/>
      <c r="T103" s="32"/>
      <c r="U103" s="32"/>
      <c r="V103" s="32"/>
      <c r="W103" s="40"/>
    </row>
  </sheetData>
  <sheetProtection/>
  <mergeCells count="12">
    <mergeCell ref="E13:Q13"/>
    <mergeCell ref="R13:T13"/>
    <mergeCell ref="U13:V13"/>
    <mergeCell ref="W13:W14"/>
    <mergeCell ref="A15:B15"/>
    <mergeCell ref="A90:W90"/>
    <mergeCell ref="A3:W3"/>
    <mergeCell ref="A4:W4"/>
    <mergeCell ref="A5:W5"/>
    <mergeCell ref="A13:B14"/>
    <mergeCell ref="C13:C14"/>
    <mergeCell ref="D13:D1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iarciaga</dc:creator>
  <cp:keywords/>
  <dc:description/>
  <cp:lastModifiedBy>user PC</cp:lastModifiedBy>
  <cp:lastPrinted>2015-05-12T06:59:45Z</cp:lastPrinted>
  <dcterms:created xsi:type="dcterms:W3CDTF">2011-11-22T02:33:26Z</dcterms:created>
  <dcterms:modified xsi:type="dcterms:W3CDTF">2016-01-05T05:59:20Z</dcterms:modified>
  <cp:category/>
  <cp:version/>
  <cp:contentType/>
  <cp:contentStatus/>
</cp:coreProperties>
</file>