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30" windowWidth="9180" windowHeight="4305" activeTab="3"/>
  </bookViews>
  <sheets>
    <sheet name="Summary" sheetId="1" r:id="rId1"/>
    <sheet name="ANNEX A" sheetId="2" r:id="rId2"/>
    <sheet name="ANNEX B-MPSA" sheetId="3" r:id="rId3"/>
    <sheet name="ANNEX C-EP" sheetId="4" r:id="rId4"/>
    <sheet name="ANNEX D-FTAA" sheetId="5" r:id="rId5"/>
    <sheet name="ANNEX E-IP" sheetId="6" r:id="rId6"/>
    <sheet name="ANNEX F-MPP" sheetId="7" r:id="rId7"/>
    <sheet name="ANNEX G-SMP" sheetId="8" r:id="rId8"/>
  </sheets>
  <definedNames>
    <definedName name="_xlnm.Print_Area" localSheetId="2">'ANNEX B-MPSA'!$A$1:$K$534</definedName>
    <definedName name="_xlnm.Print_Area" localSheetId="3">'ANNEX C-EP'!$A$1:$K$300</definedName>
    <definedName name="_xlnm.Print_Area" localSheetId="4">'ANNEX D-FTAA'!$A$1:$K$86</definedName>
    <definedName name="_xlnm.Print_Area" localSheetId="5">'ANNEX E-IP'!$A$1:$K$180</definedName>
    <definedName name="_xlnm.Print_Area" localSheetId="6">'ANNEX F-MPP'!$A$1:$K$101</definedName>
    <definedName name="_xlnm.Print_Area" localSheetId="7">'ANNEX G-SMP'!$A$1:$K$57</definedName>
    <definedName name="_xlnm.Print_Titles" localSheetId="2">'ANNEX B-MPSA'!$1:$5</definedName>
    <definedName name="_xlnm.Print_Titles" localSheetId="4">'ANNEX D-FTAA'!$1:$7</definedName>
    <definedName name="_xlnm.Print_Titles" localSheetId="5">'ANNEX E-IP'!$1:$7</definedName>
    <definedName name="_xlnm.Print_Titles" localSheetId="6">'ANNEX F-MPP'!$1:$7</definedName>
    <definedName name="_xlnm.Print_Titles" localSheetId="7">'ANNEX G-SMP'!$1:$7</definedName>
    <definedName name="_xlnm.Print_Titles" localSheetId="0">'Summary'!$32:$33</definedName>
  </definedNames>
  <calcPr fullCalcOnLoad="1"/>
</workbook>
</file>

<file path=xl/sharedStrings.xml><?xml version="1.0" encoding="utf-8"?>
<sst xmlns="http://schemas.openxmlformats.org/spreadsheetml/2006/main" count="5597" uniqueCount="2332">
  <si>
    <t>Total conflict with existing tenement and Watershed Reservation. No motion for reconsideration filed within the prescribed period.</t>
  </si>
  <si>
    <t>Motion for reconsideration denied on 09/02/2008, no record of appeal filed</t>
  </si>
  <si>
    <t>Motion for reconsideration denied on 10/06/2008, no record of appeal filed</t>
  </si>
  <si>
    <t>Order of Rejection declared Final and Executory on January 30, 2012.</t>
  </si>
  <si>
    <t>Motion for reconsideration denied on 12/07/2009, no record of appeal filed</t>
  </si>
  <si>
    <t>EXPA000073VII</t>
  </si>
  <si>
    <t>A.  MINING TENEMENT APPLICATIONS</t>
  </si>
  <si>
    <t>Copper; Gold; Limestone; Tuff; Rock Phosphate and other minerals</t>
  </si>
  <si>
    <t>Ayungon; Bais City; Bindoy; Jimalalud; La LIbertad; Mabinay; Manjuyod; Tayasan</t>
  </si>
  <si>
    <t>Negros Occidental</t>
  </si>
  <si>
    <t>Triuneland, Inc.</t>
  </si>
  <si>
    <t>EXP000004VII</t>
  </si>
  <si>
    <t>EXP000005VII</t>
  </si>
  <si>
    <t>Bioclastic Limestone</t>
  </si>
  <si>
    <t>Jotonitz Mining Corp.</t>
  </si>
  <si>
    <t>Citadel Mining Corp.</t>
  </si>
  <si>
    <t>1.  Approved (I.B.1.2 + I.B.1.3)</t>
  </si>
  <si>
    <t xml:space="preserve">    1.2  Approved with pending registration </t>
  </si>
  <si>
    <t xml:space="preserve">    1.3  Existing Approved and registered </t>
  </si>
  <si>
    <t>2.  Cancelled (I.B.2.1 + I.B.2.2)</t>
  </si>
  <si>
    <t xml:space="preserve">    2.1  Cancelled with Motion for
           Reconsideration/Appeal</t>
  </si>
  <si>
    <t>3.  Abandoned</t>
  </si>
  <si>
    <t>4.  Wholly Relinquished to Govt.</t>
  </si>
  <si>
    <t>5.  Expired</t>
  </si>
  <si>
    <t>Daanbantayan and Medellin</t>
  </si>
  <si>
    <t>Limestone, Shale, Tuff, etc.</t>
  </si>
  <si>
    <t>Sibulan; Valencia and Sta. Catalina</t>
  </si>
  <si>
    <t>Guihulngan &amp; La Libertad</t>
  </si>
  <si>
    <t>Fucanan, Socrates B.</t>
  </si>
  <si>
    <t>Tantiansu, Eden G.</t>
  </si>
  <si>
    <t>Diorite, basalt and other associated minerals</t>
  </si>
  <si>
    <t>Borbon</t>
  </si>
  <si>
    <t>APSA000339VII</t>
  </si>
  <si>
    <t>APSA000340VII</t>
  </si>
  <si>
    <t>Limestone</t>
  </si>
  <si>
    <t>EXPA000188VII</t>
  </si>
  <si>
    <t>APSA000396VII</t>
  </si>
  <si>
    <t>02/23/2001</t>
  </si>
  <si>
    <t>Silica, etc.</t>
  </si>
  <si>
    <t>STAGES OF PROCESSING</t>
  </si>
  <si>
    <t>APSA000431VII</t>
  </si>
  <si>
    <t>APSA000132VII</t>
  </si>
  <si>
    <t>Copper, Gold, Silver</t>
  </si>
  <si>
    <t>Limestone Sandstone Shale</t>
  </si>
  <si>
    <t>Chua, Virgilio</t>
  </si>
  <si>
    <t>Cabriana, Ma. Lorena</t>
  </si>
  <si>
    <t>Lazi</t>
  </si>
  <si>
    <t>Hench Mining Services Development Corporation</t>
  </si>
  <si>
    <t>EXPA000161VII</t>
  </si>
  <si>
    <t>APSA000083VII</t>
  </si>
  <si>
    <t>EXPA000151VII</t>
  </si>
  <si>
    <t>Ferronickel</t>
  </si>
  <si>
    <t>APSA000397VII</t>
  </si>
  <si>
    <t>APSA000399VII</t>
  </si>
  <si>
    <t xml:space="preserve">APO Land and Quarry Corporation </t>
  </si>
  <si>
    <t>APSA000074VII</t>
  </si>
  <si>
    <t>APSA000246VII</t>
  </si>
  <si>
    <t>APSA000247VII</t>
  </si>
  <si>
    <t>APSA000248VII</t>
  </si>
  <si>
    <t>APSA000111VII</t>
  </si>
  <si>
    <t>APSA000112VII</t>
  </si>
  <si>
    <t>Buenavista;  Getafe</t>
  </si>
  <si>
    <t>Order received by party on 07/17/2006 per certification from PO-NCR dated 02/20/2007</t>
  </si>
  <si>
    <t>Withdrawn - Notice of Withdrawal approved on 05/13/1998. Posted MGB-7 starting 05/13/1998 for two consecutive weeks &amp; in MGB-CO</t>
  </si>
  <si>
    <t>IP 000011VII</t>
  </si>
  <si>
    <t>Northwest SAG co. by: Ismael Sabio</t>
  </si>
  <si>
    <t>Link Construction Supply rep. by Dennis C. Ramirez</t>
  </si>
  <si>
    <t>Danao city</t>
  </si>
  <si>
    <t>Yuson, Tomas P.</t>
  </si>
  <si>
    <t>Jordan, Celso</t>
  </si>
  <si>
    <t>Bardenas, Mars</t>
  </si>
  <si>
    <t>Corro, Robert</t>
  </si>
  <si>
    <t>Adlawan, Edgar</t>
  </si>
  <si>
    <t>Jao, Grace M.</t>
  </si>
  <si>
    <t>Ting, Rolando</t>
  </si>
  <si>
    <t>Borja Jr., Antonio</t>
  </si>
  <si>
    <t>Gandionco, Numeriano</t>
  </si>
  <si>
    <t>Paras, Lucia</t>
  </si>
  <si>
    <t>APSA000245VII</t>
  </si>
  <si>
    <t>Tadle, Anunciacion L.</t>
  </si>
  <si>
    <t>Corella</t>
  </si>
  <si>
    <t>Palawan Resources Development Corporation</t>
  </si>
  <si>
    <t>APSA000001VII</t>
  </si>
  <si>
    <t>Carcar and San Fernando</t>
  </si>
  <si>
    <t>Bentonite; Graywacke; Sandstone; Limestone; Silica</t>
  </si>
  <si>
    <t>Cebu Agro Industrial Corp.</t>
  </si>
  <si>
    <t>Basalt, Andesite, etc.</t>
  </si>
  <si>
    <t>EXPA000162VII</t>
  </si>
  <si>
    <t>APSA000413VII</t>
  </si>
  <si>
    <t>Kanlaon Mineral Corp.</t>
  </si>
  <si>
    <t>Bayawan City</t>
  </si>
  <si>
    <t>Go, Wilson</t>
  </si>
  <si>
    <t>Lloyd's Richfield Industrial Corporation</t>
  </si>
  <si>
    <t>APSA000099VII</t>
  </si>
  <si>
    <t>APSA000101VII</t>
  </si>
  <si>
    <t>APSA000102VII</t>
  </si>
  <si>
    <t>Guindulman; Duero</t>
  </si>
  <si>
    <t>Toledo Mining &amp; Industrial Corporation</t>
  </si>
  <si>
    <t>Obiso, Anastacio A. (now Eugenia Obiso)</t>
  </si>
  <si>
    <t>Enriqueta M. Concepcion</t>
  </si>
  <si>
    <t>Gorones Dev. Corp. (Formerly Tan, Emilio)</t>
  </si>
  <si>
    <t>IP  000021VII</t>
  </si>
  <si>
    <t>Jessica W. Pahinado</t>
  </si>
  <si>
    <t>IP  000007VII</t>
  </si>
  <si>
    <t>Lariego, Ray Giacesiano</t>
  </si>
  <si>
    <t>02/12/1999</t>
  </si>
  <si>
    <t>IP-97-005</t>
  </si>
  <si>
    <t>IP-98-002</t>
  </si>
  <si>
    <t>IP-98-003</t>
  </si>
  <si>
    <t>IP-96-001</t>
  </si>
  <si>
    <t>IP-96-002</t>
  </si>
  <si>
    <t>IP-97-001</t>
  </si>
  <si>
    <t>IP-97-004</t>
  </si>
  <si>
    <t>IP-98-004</t>
  </si>
  <si>
    <t>IP-98-006</t>
  </si>
  <si>
    <t>EXPA000164VII</t>
  </si>
  <si>
    <t>Naga City; Toledo City; Pinamungahan</t>
  </si>
  <si>
    <t>Gold; Copper; Limestone</t>
  </si>
  <si>
    <t>First renewal. Registered on September 25, 2009</t>
  </si>
  <si>
    <t>Gold Magma Min. Expl. Corp.</t>
  </si>
  <si>
    <t>With pending case filed with Panel of Arbitrators (APOCEMCO vs. Globus)</t>
  </si>
  <si>
    <t>Gold; Silver; Copper; Zinc</t>
  </si>
  <si>
    <t>Guindulman</t>
  </si>
  <si>
    <t>Hanjin Heavy Industries and Construction Company, Inc./Michael G. Abucejo</t>
  </si>
  <si>
    <t>IP 000015VII</t>
  </si>
  <si>
    <t>Nikimiko Exploration, Inc.</t>
  </si>
  <si>
    <t>Copper, Gold,  etc.</t>
  </si>
  <si>
    <t>Motion for Reconsideration denied. Order recd. by party on 02/20/2004.</t>
  </si>
  <si>
    <t>3-letter notice</t>
  </si>
  <si>
    <t>3-letter notice - Order recd by party on 10/17/2003</t>
  </si>
  <si>
    <t>Manganese, basalt and andesite, etc.</t>
  </si>
  <si>
    <t>EXPA000141VII</t>
  </si>
  <si>
    <t>Lim Jr., Lucio Roger E.</t>
  </si>
  <si>
    <t>Argao Mining &amp; Development Corporation</t>
  </si>
  <si>
    <t>Awarded to Mabuhay Filcement  per letter from PMDC</t>
  </si>
  <si>
    <t>EXPA000184VII</t>
  </si>
  <si>
    <t>Canaan Mining Corp.</t>
  </si>
  <si>
    <t>Carmen
Danao City</t>
  </si>
  <si>
    <t>EXPA000038VII</t>
  </si>
  <si>
    <t>EXPA000039VII</t>
  </si>
  <si>
    <t>EXPA000041VII</t>
  </si>
  <si>
    <t>Gypsum</t>
  </si>
  <si>
    <t>IP 000017VII</t>
  </si>
  <si>
    <t>Glorious Mining Dev. Corp.</t>
  </si>
  <si>
    <t>APSA000201VII</t>
  </si>
  <si>
    <t>Ongoing Exploration</t>
  </si>
  <si>
    <t>EXPA000049VII</t>
  </si>
  <si>
    <t>Benedicto, Enrique</t>
  </si>
  <si>
    <t>Silica sand; Aggregates</t>
  </si>
  <si>
    <t>Caturza, Rolan B.</t>
  </si>
  <si>
    <t>EXPA000051VII</t>
  </si>
  <si>
    <t>EXPA000054VII</t>
  </si>
  <si>
    <t>IPA-005(93)</t>
  </si>
  <si>
    <t>IPA-001(95)</t>
  </si>
  <si>
    <t>IPA-005(95)</t>
  </si>
  <si>
    <t>IPA-008(95)</t>
  </si>
  <si>
    <t>IPA-010(95)</t>
  </si>
  <si>
    <t>IPA-012(95)</t>
  </si>
  <si>
    <t>IPA-013(95)</t>
  </si>
  <si>
    <t>Jose Ignacio</t>
  </si>
  <si>
    <t>Jose L. Boza</t>
  </si>
  <si>
    <t>Elizabeth C. Yu</t>
  </si>
  <si>
    <t>Bienvenido R. Sase</t>
  </si>
  <si>
    <t>Willy T. Go</t>
  </si>
  <si>
    <t>Toledo Sand and Gravel, Inc.</t>
  </si>
  <si>
    <t>De la Torre, Remedios</t>
  </si>
  <si>
    <t>APSA000243VII</t>
  </si>
  <si>
    <t>07/03/98</t>
  </si>
  <si>
    <t>Limestone; Silica, etc.</t>
  </si>
  <si>
    <t>APO Cement Corporation</t>
  </si>
  <si>
    <t>EXPA000094VII</t>
  </si>
  <si>
    <t>Diorite, Silica and other minerals</t>
  </si>
  <si>
    <t>APSA000390VII</t>
  </si>
  <si>
    <t>EXPA000174VII</t>
  </si>
  <si>
    <t>Dulang, Gershon N.</t>
  </si>
  <si>
    <t>Limestone; Greywacke; Bentonite; Sandstone and other mineral deposits</t>
  </si>
  <si>
    <t>APSA000273VII</t>
  </si>
  <si>
    <t>Laurente, Vicente</t>
  </si>
  <si>
    <t>EXPA000053VII</t>
  </si>
  <si>
    <t>Chua, Nelson</t>
  </si>
  <si>
    <t>Sibonga</t>
  </si>
  <si>
    <t>APSA000173VII</t>
  </si>
  <si>
    <t>APSA000372VII</t>
  </si>
  <si>
    <t>APSA000378VII</t>
  </si>
  <si>
    <t>APSA000100VII</t>
  </si>
  <si>
    <t>IPA000070VII</t>
  </si>
  <si>
    <t>Atlas Cons. Mng. &amp; Dev. Corp.</t>
  </si>
  <si>
    <t>Toledo City &amp; Pinamungahan</t>
  </si>
  <si>
    <t>APSA000052VII</t>
  </si>
  <si>
    <t>EXPA000185VII</t>
  </si>
  <si>
    <t>Toledo City and Naga City</t>
  </si>
  <si>
    <t>APSA000274VII</t>
  </si>
  <si>
    <t>APSA000278VII</t>
  </si>
  <si>
    <t>APSA000282VII</t>
  </si>
  <si>
    <t>APSA000318VII</t>
  </si>
  <si>
    <t>Silica, Diorite, Andesite, etc.</t>
  </si>
  <si>
    <t>Operating.  Registered on June 25, 2010</t>
  </si>
  <si>
    <t>Manganese; Gold; Copper</t>
  </si>
  <si>
    <t>TENEMENT HOLDER</t>
  </si>
  <si>
    <t>PREVIOUS HOLDER</t>
  </si>
  <si>
    <t>Ubay</t>
  </si>
  <si>
    <t>Oslob &amp; Boljoon</t>
  </si>
  <si>
    <t>Samuri Mining Corporation</t>
  </si>
  <si>
    <t>First Consoilidated Mining &amp; Development Corporation</t>
  </si>
  <si>
    <t>Toledo City; Naga; San Fernando</t>
  </si>
  <si>
    <t>Alwen Mineral &amp; Industrial Corp.</t>
  </si>
  <si>
    <t>JLB Enterprises</t>
  </si>
  <si>
    <t>Catmon &amp; Carmen</t>
  </si>
  <si>
    <t>EXPA000156VII</t>
  </si>
  <si>
    <t>Geety Realty &amp; Dev. Corp.</t>
  </si>
  <si>
    <t>APSA000382VII</t>
  </si>
  <si>
    <t>APSA000384VII</t>
  </si>
  <si>
    <t>APSA000386VII</t>
  </si>
  <si>
    <t>APSA000387VII</t>
  </si>
  <si>
    <t>EXPA000148VII</t>
  </si>
  <si>
    <t>Guano and Rock Phosphate</t>
  </si>
  <si>
    <t>Carmen</t>
  </si>
  <si>
    <t>Bentonite; Limestone</t>
  </si>
  <si>
    <t>Danao City</t>
  </si>
  <si>
    <t>Dolomite</t>
  </si>
  <si>
    <t>Gullwing Mining Inc.</t>
  </si>
  <si>
    <t>Registry Return Receipt not received by MGB-7</t>
  </si>
  <si>
    <t>With pending protest/opposition filed by Edgar Castillo &amp; Antonio Valero, Jr. (APSA000333VII)</t>
  </si>
  <si>
    <t>Amlan and San Jose</t>
  </si>
  <si>
    <t>Silica Sand. Diorite; Limestone</t>
  </si>
  <si>
    <t>Aloguinsan; Pinamungahan; San Fernando</t>
  </si>
  <si>
    <t>Second renewal of Exploration Period approved on December 23, 2011</t>
  </si>
  <si>
    <t>APSA000354VII</t>
  </si>
  <si>
    <t>Altai Phils. Mining Corporation</t>
  </si>
  <si>
    <t>APSA000269VII</t>
  </si>
  <si>
    <t>EXPA000167VII</t>
  </si>
  <si>
    <t>Order received by party on 10/12/2006 - no motion received</t>
  </si>
  <si>
    <t>Order received by party on 10/31/2006</t>
  </si>
  <si>
    <t>Tan, Jeremias</t>
  </si>
  <si>
    <t>APO Land &amp; Quarry Corporation</t>
  </si>
  <si>
    <t>EXPA000165VII</t>
  </si>
  <si>
    <t>APSA000301VII</t>
  </si>
  <si>
    <t>APSA000305VII</t>
  </si>
  <si>
    <t>Tanjuakio, Elizabeth</t>
  </si>
  <si>
    <t>EXPA000024VII</t>
  </si>
  <si>
    <t>APSA000338VII</t>
  </si>
  <si>
    <t>APSA000408VII</t>
  </si>
  <si>
    <t>Goodyield Resources Development, Inc.</t>
  </si>
  <si>
    <t>Manganese</t>
  </si>
  <si>
    <t>With pending protest/opposition against APSA000171VII &amp; APSA000218VII</t>
  </si>
  <si>
    <t>Clarin &amp; Inabanga</t>
  </si>
  <si>
    <t>Mabinay</t>
  </si>
  <si>
    <t>Asturias &amp; Tuburan</t>
  </si>
  <si>
    <t>Oriental Negros</t>
  </si>
  <si>
    <t>Toledo City &amp; Balamban</t>
  </si>
  <si>
    <t>Gold</t>
  </si>
  <si>
    <t>Cebu City &amp; Toledo City</t>
  </si>
  <si>
    <t>Gold; Copper</t>
  </si>
  <si>
    <t>Chua, Wendell</t>
  </si>
  <si>
    <t>SMG Mng. Expl. Corp.</t>
  </si>
  <si>
    <t>Bayawan Mini Cement &amp; Lime</t>
  </si>
  <si>
    <t>Under Final Evaluation (no NCIP Certification Precondition).</t>
  </si>
  <si>
    <t>LOCATION</t>
  </si>
  <si>
    <t>APSA000258VII</t>
  </si>
  <si>
    <t>APSA000260VII</t>
  </si>
  <si>
    <t>First Renewal</t>
  </si>
  <si>
    <t>10/08/97</t>
  </si>
  <si>
    <t>ESC Mining Corp.</t>
  </si>
  <si>
    <r>
      <t>Danao City</t>
    </r>
    <r>
      <rPr>
        <sz val="8"/>
        <rFont val="Arial"/>
        <family val="2"/>
      </rPr>
      <t xml:space="preserve">
and </t>
    </r>
    <r>
      <rPr>
        <sz val="9"/>
        <rFont val="Arial"/>
        <family val="2"/>
      </rPr>
      <t>Carmen</t>
    </r>
  </si>
  <si>
    <t>Mingson Mining Industrial Corporation</t>
  </si>
  <si>
    <t>Talibon</t>
  </si>
  <si>
    <t>Bohol</t>
  </si>
  <si>
    <t>Clay</t>
  </si>
  <si>
    <t>APSA000284VII</t>
  </si>
  <si>
    <t>APSA000286VII</t>
  </si>
  <si>
    <t>APSA000302VII</t>
  </si>
  <si>
    <t>Failure to pay occupation fees &amp; work obligations. 
Order not received by party - returned to MGB-7 on 11/15/2001</t>
  </si>
  <si>
    <t>DMO 99-34 - Order recd by party on 10/03/2001 per Certification issued by Postmaster recd by MGB-7 on 01/14/2004</t>
  </si>
  <si>
    <t>3-letter notice
Order recd by party on 09/02/2003</t>
  </si>
  <si>
    <t>3-letter notice
Not received by party - Returned to MGB-7 on 10/06/2003</t>
  </si>
  <si>
    <t>3-letter notice
Personally received by party - 07/21/2005</t>
  </si>
  <si>
    <t>Full conflict with EXPA000048VII</t>
  </si>
  <si>
    <t>Not Received by Party - Returned to MGB-7 on 06/08/2001</t>
  </si>
  <si>
    <t>REJECTED 03/05/2001 (failure to comply with MO 99-10). Motion for Reconsideration denied on July 11, 2007</t>
  </si>
  <si>
    <t>Full conflict with existing tenements</t>
  </si>
  <si>
    <t>REJECTED - 03/07/2001 (failure to comply with MO 99-10). Motion for Reconsideration denied per MGB-7 letter dated July 6, 2007, returned to MGB-7</t>
  </si>
  <si>
    <t>Failure to comply with LOI &amp; Status Report</t>
  </si>
  <si>
    <t>Failure to comply with 3-letter notice</t>
  </si>
  <si>
    <t>Order received by party on 05/28/2007</t>
  </si>
  <si>
    <t xml:space="preserve">          2.3 With Appeal (filed with MGB-CO/MAB)</t>
  </si>
  <si>
    <t xml:space="preserve">          2.5 With Finality/Executory</t>
  </si>
  <si>
    <t xml:space="preserve">          2.4 Area under moratorium per MGB Memorandum dated October 15, 2010</t>
  </si>
  <si>
    <t>DATE OF ORDER OF DENIAL/ REJECTION</t>
  </si>
  <si>
    <t xml:space="preserve">          2.1 Within Appeal Period of filing of Motion for Reconsideration (Denied/rejected for the reporting month)</t>
  </si>
  <si>
    <t>Order of Denial declared final and executory per MGB-7 resolution dated September 20, 2011.</t>
  </si>
  <si>
    <t xml:space="preserve">          1.1. By the Regional Office</t>
  </si>
  <si>
    <t>Receipt of letter dated 01/13/2006 re:  decided not to file motion for reconsideration and officially withdrawing application.</t>
  </si>
  <si>
    <t>ORDER not received by party - Returned to MGB-7</t>
  </si>
  <si>
    <t>Rejected - 10/18/2004
Motion for Reconsideration denied on 08/15/2007 (Denial received on 08/23/2007 per PO letter dated 02/15/2008)</t>
  </si>
  <si>
    <t xml:space="preserve">Order received by party on 10/27/2004 </t>
  </si>
  <si>
    <t>Order Received on 12/13/2005 (handcarried by Aram Momongan)</t>
  </si>
  <si>
    <t>Order received by party on 11/08/2004</t>
  </si>
  <si>
    <t>Failure to comply with 3-letter notice (lacking requirements)</t>
  </si>
  <si>
    <t>First Consolidated Mining &amp; Development. Corporation</t>
  </si>
  <si>
    <t>AMPP-00015(2008)</t>
  </si>
  <si>
    <t>Negros Oriental</t>
  </si>
  <si>
    <t>Ayungon &amp; Bindoy</t>
  </si>
  <si>
    <t>APSA000331VII</t>
  </si>
  <si>
    <t>APSA000334VII</t>
  </si>
  <si>
    <t>APSA000335VII</t>
  </si>
  <si>
    <t>EXPA000147VII</t>
  </si>
  <si>
    <t>Failure to comply with 3-letters notice</t>
  </si>
  <si>
    <r>
      <t xml:space="preserve">Already published, posted and aired over the radio.
</t>
    </r>
    <r>
      <rPr>
        <sz val="8"/>
        <rFont val="Arial"/>
        <family val="2"/>
      </rPr>
      <t xml:space="preserve">With opposition from Larena Municipality filed with Panel of Arbitrators on Sept. 29, 2008. </t>
    </r>
    <r>
      <rPr>
        <b/>
        <sz val="9"/>
        <rFont val="Arial"/>
        <family val="2"/>
      </rPr>
      <t>Processing held in abeyance pending resolution of case filed by Larena Municipal Mayor</t>
    </r>
  </si>
  <si>
    <t>Jessica M. Pahinado</t>
  </si>
  <si>
    <t xml:space="preserve">Besañes, Gina A. </t>
  </si>
  <si>
    <t>Enriqueta Concepcion</t>
  </si>
  <si>
    <t>Asturias Chemical Industries, Inc.</t>
  </si>
  <si>
    <t>APSA000292VII</t>
  </si>
  <si>
    <t>Garcia, Felix</t>
  </si>
  <si>
    <t>DMO 99-10 - order received 05/07/2001, no motion for reconsideration</t>
  </si>
  <si>
    <t>APSA000057VII</t>
  </si>
  <si>
    <t>Uy, Christopher</t>
  </si>
  <si>
    <t>Sulfur and other minerals</t>
  </si>
  <si>
    <t>EXPA000056VII</t>
  </si>
  <si>
    <t>APSA000163VII</t>
  </si>
  <si>
    <t>APSA000405VII</t>
  </si>
  <si>
    <t>APSA000406VII</t>
  </si>
  <si>
    <t>Gold, Copper, Sulfur, Silica, etc.</t>
  </si>
  <si>
    <t>Consolacion; Mandaue City; Cebu City</t>
  </si>
  <si>
    <t>Getafe and Buenavista</t>
  </si>
  <si>
    <t>Greywacke/
Sandstone; Bentonite</t>
  </si>
  <si>
    <t>Toledo City and Naga</t>
  </si>
  <si>
    <t>Copper, Gold, etc.</t>
  </si>
  <si>
    <t>MPSA067B-97VII</t>
  </si>
  <si>
    <t>MPSA052-96VII</t>
  </si>
  <si>
    <t>MPSA098-97VII</t>
  </si>
  <si>
    <t>EXPAOMR003VII</t>
  </si>
  <si>
    <t>Revalde, Lilibeth M.</t>
  </si>
  <si>
    <t>EXPA000119VII-B</t>
  </si>
  <si>
    <t>APSA000049VII</t>
  </si>
  <si>
    <t>APSA000051VII</t>
  </si>
  <si>
    <t>APSA000054VII</t>
  </si>
  <si>
    <t>APSA000063VII</t>
  </si>
  <si>
    <t>APSA000070VII</t>
  </si>
  <si>
    <t>APSA000075VII</t>
  </si>
  <si>
    <t>APSA000077VII</t>
  </si>
  <si>
    <t>APSA000078VII</t>
  </si>
  <si>
    <t>Order received by party on 06/26/2006 per PO certification</t>
  </si>
  <si>
    <t>EXPA000131VII</t>
  </si>
  <si>
    <t>Larena, Maria, Enrique Villanueva and Siquijor</t>
  </si>
  <si>
    <t>Manalili, Manuel S.</t>
  </si>
  <si>
    <t>Pres. Carlos P. Garcia</t>
  </si>
  <si>
    <t>Copy of Application for renewal of exploration period received on January 30, 2013</t>
  </si>
  <si>
    <t>Phoenix Marble Corporation</t>
  </si>
  <si>
    <t>MPP-000004VII</t>
  </si>
  <si>
    <r>
      <t xml:space="preserve">Kimwa Construction and Development Corporation
</t>
    </r>
    <r>
      <rPr>
        <i/>
        <sz val="8"/>
        <rFont val="Arial"/>
        <family val="2"/>
      </rPr>
      <t>Alfredo Y. Lua - General Manager</t>
    </r>
  </si>
  <si>
    <t>MPP-000002VII</t>
  </si>
  <si>
    <t>Anseca-Acelco Ventures, Inc.</t>
  </si>
  <si>
    <t>AMPP-007(2004)</t>
  </si>
  <si>
    <t>Madeka Stone Dev. Enterprises</t>
  </si>
  <si>
    <t>Applied with ACA</t>
  </si>
  <si>
    <t>APSA000437VII</t>
  </si>
  <si>
    <t>Balamban Concrete Aggregates &amp; Const. Inc.</t>
  </si>
  <si>
    <t>P.S. Minerals Expl. Inc.</t>
  </si>
  <si>
    <t>Benedicto, Mylene Jade T.</t>
  </si>
  <si>
    <t>12/05/2001</t>
  </si>
  <si>
    <t>Benedict Ventures, Inc.</t>
  </si>
  <si>
    <t>Tantrade Corporation</t>
  </si>
  <si>
    <t>EXPA000142VII</t>
  </si>
  <si>
    <t>Quarry Ventures Phils., Inc.</t>
  </si>
  <si>
    <t>APSA000154VII</t>
  </si>
  <si>
    <t>Berbenwood Ind.</t>
  </si>
  <si>
    <t>09/16/97</t>
  </si>
  <si>
    <t>Ganigan, Federico</t>
  </si>
  <si>
    <t xml:space="preserve">Manalili, Manuel </t>
  </si>
  <si>
    <t>09/17/97</t>
  </si>
  <si>
    <t>Aggregates; Limestone</t>
  </si>
  <si>
    <t>APSA000324VII</t>
  </si>
  <si>
    <t>APSA000325VII</t>
  </si>
  <si>
    <t>APSA000003VII</t>
  </si>
  <si>
    <t>Aggregates, etc.</t>
  </si>
  <si>
    <t>Aggregates, Limestone</t>
  </si>
  <si>
    <t>Suba, Anna B.</t>
  </si>
  <si>
    <t>Carmen; Danao City</t>
  </si>
  <si>
    <t>Bayawan</t>
  </si>
  <si>
    <t>Copper</t>
  </si>
  <si>
    <t>REGIONAL OFFICE NO. VII</t>
  </si>
  <si>
    <t>APSA000220VII</t>
  </si>
  <si>
    <t>EXPA000069VII</t>
  </si>
  <si>
    <t>Chiu, Antonio</t>
  </si>
  <si>
    <t>Order of Denial not yet final and executory</t>
  </si>
  <si>
    <t xml:space="preserve">Pending resolution of ownership of claims. Forwarded to Panel of Arbitrators per MGB-7 letter dated 09/06/1996.  </t>
  </si>
  <si>
    <t>APSA000160VII</t>
  </si>
  <si>
    <t>APSA000164VII</t>
  </si>
  <si>
    <t>APSA000108VII</t>
  </si>
  <si>
    <t>EXPA000171VII</t>
  </si>
  <si>
    <t>Imperial Resources, Inc.</t>
  </si>
  <si>
    <t>01/22/2001</t>
  </si>
  <si>
    <t>Silica Sand</t>
  </si>
  <si>
    <t>Registered on January 04, 2010</t>
  </si>
  <si>
    <t>APSA000237VII</t>
  </si>
  <si>
    <t>APSA000238VII</t>
  </si>
  <si>
    <t>APSA000239VII</t>
  </si>
  <si>
    <t>APSA000240VII</t>
  </si>
  <si>
    <t>APSA000241VII</t>
  </si>
  <si>
    <t>Dohan Mining Co. Ltd.</t>
  </si>
  <si>
    <t>IPA000073VII</t>
  </si>
  <si>
    <t>Goodyield Res. Dev. Inc.</t>
  </si>
  <si>
    <t>IPA 000023VII</t>
  </si>
  <si>
    <t>Peligro, Robert</t>
  </si>
  <si>
    <t>Duero</t>
  </si>
  <si>
    <t>Llorama Mining Corp.</t>
  </si>
  <si>
    <t>APSA000242VII</t>
  </si>
  <si>
    <t>APSA000418VII</t>
  </si>
  <si>
    <t>IPA000074VII</t>
  </si>
  <si>
    <t>Bajo Jr., Quirico Cinco</t>
  </si>
  <si>
    <t>IP 000023VII</t>
  </si>
  <si>
    <t>Tubigon</t>
  </si>
  <si>
    <t>Aggregates</t>
  </si>
  <si>
    <t>Philippine Mining Service Corporation</t>
  </si>
  <si>
    <t>Garcia-Hernandez; Jagna and Valencia</t>
  </si>
  <si>
    <t>Limestone; Andesite</t>
  </si>
  <si>
    <t>Luvimin Cebu Mng. Corp.</t>
  </si>
  <si>
    <t>Clarin &amp; Tubigon</t>
  </si>
  <si>
    <t>Anseca Development Corporation</t>
  </si>
  <si>
    <t>Dolino, Ophelio L.</t>
  </si>
  <si>
    <t>Loon &amp; Maribojoc</t>
  </si>
  <si>
    <t>APSA000330VII</t>
  </si>
  <si>
    <t>Alcoy</t>
  </si>
  <si>
    <t>APSA000256VII</t>
  </si>
  <si>
    <t>APSA000342VII</t>
  </si>
  <si>
    <t>APSA000345VII</t>
  </si>
  <si>
    <t>APSA000347VII</t>
  </si>
  <si>
    <t>Limestone, Clay, Sandstone</t>
  </si>
  <si>
    <t>San Jose</t>
  </si>
  <si>
    <t>EXPA000163VII</t>
  </si>
  <si>
    <t>Lampajo Rizaldy B.</t>
  </si>
  <si>
    <t>Processing is held in abeyance pending resolution of appeal filed by Apo Land and Quarry Corporation with the Court of Appeals on the Order of MAB dated July 31, 2007.</t>
  </si>
  <si>
    <t>Basal, Alvin G.</t>
  </si>
  <si>
    <t>Copper, gold, silver, diorite, etc.</t>
  </si>
  <si>
    <t>First renewal. Registered on May 11, 2010</t>
  </si>
  <si>
    <t>Order not yet final and executory</t>
  </si>
  <si>
    <t>Limestone, Greywacke, etc.</t>
  </si>
  <si>
    <t>Gold, Copper, etc.</t>
  </si>
  <si>
    <t>Amlan, Tanjay &amp; Pamplona</t>
  </si>
  <si>
    <t>APSA000037VII</t>
  </si>
  <si>
    <t>Mount Baua Mining Corporation</t>
  </si>
  <si>
    <t>Kepha Mining Exploration Company</t>
  </si>
  <si>
    <t>Zamboanguita</t>
  </si>
  <si>
    <t>EXPA000195VII</t>
  </si>
  <si>
    <t>Balamban; Cebu City; Toledo City</t>
  </si>
  <si>
    <t>Copper, gold, silver and other minerals</t>
  </si>
  <si>
    <t>Andesite, etc.</t>
  </si>
  <si>
    <t>APSA000326VII</t>
  </si>
  <si>
    <t>Commercial Operation. First renewal of 2-Year Exploration Period for the 495.4626 has. approved on October 22, 2012</t>
  </si>
  <si>
    <t>Revalde, Fulgencio D.</t>
  </si>
  <si>
    <t>Silica, Gold, Copper, etc.</t>
  </si>
  <si>
    <t>APSA000297VII</t>
  </si>
  <si>
    <t>APSA000298VII</t>
  </si>
  <si>
    <t>APSA000300VII</t>
  </si>
  <si>
    <t>Buenavista; Getafe; Talibon; Trinidad</t>
  </si>
  <si>
    <t>Leuk Reg Min. Res. Dev. Corp.</t>
  </si>
  <si>
    <t>Daanbantayan</t>
  </si>
  <si>
    <t>EXPA000085VII</t>
  </si>
  <si>
    <t>Minglanilla, Naga and Talisay City</t>
  </si>
  <si>
    <t>Danao, Balamban, Asturias and Compostela</t>
  </si>
  <si>
    <t>APSA000358VII</t>
  </si>
  <si>
    <t>IP 000028VII</t>
  </si>
  <si>
    <t>APSA000313VII</t>
  </si>
  <si>
    <t>Philippine Metals and Minerals Group, Inc.</t>
  </si>
  <si>
    <t>Minerals Unlimited Mining Corporation</t>
  </si>
  <si>
    <t>Tabogon</t>
  </si>
  <si>
    <t>APSA000366VII</t>
  </si>
  <si>
    <t>Greywacke; Sandstone; Silica; Bentonite</t>
  </si>
  <si>
    <t>Limestone Phosphate Rock</t>
  </si>
  <si>
    <t>Morada, Alice</t>
  </si>
  <si>
    <t>XCL Enterprises</t>
  </si>
  <si>
    <t>Order of Denial declared final and executory per MGB-7 resolution dated December 07, 2012</t>
  </si>
  <si>
    <t xml:space="preserve">2.  Under Process </t>
  </si>
  <si>
    <r>
      <t xml:space="preserve">4.  Denied/Rejected </t>
    </r>
    <r>
      <rPr>
        <sz val="10"/>
        <color indexed="10"/>
        <rFont val="Arial"/>
        <family val="2"/>
      </rPr>
      <t>with finality</t>
    </r>
  </si>
  <si>
    <t>7. Total No. of Existing Applications ( I.A.2)</t>
  </si>
  <si>
    <t>Lazi Bay Resources Development, Inc.</t>
  </si>
  <si>
    <t>APSA000420VII</t>
  </si>
  <si>
    <t>Mun./City</t>
  </si>
  <si>
    <t>APSA000165VII</t>
  </si>
  <si>
    <t>Aggregates, Sand &amp; Gravel</t>
  </si>
  <si>
    <t>SR Mining Industries</t>
  </si>
  <si>
    <t>Gold, Silver, Copper, Zinc</t>
  </si>
  <si>
    <t>This
Month</t>
  </si>
  <si>
    <t>To
Date</t>
  </si>
  <si>
    <t>EXPA000132VII</t>
  </si>
  <si>
    <t>Larena, Maria, Enrique Villanueva, San Juan, Lazi and Siquijor</t>
  </si>
  <si>
    <t>EXPA000168VII</t>
  </si>
  <si>
    <t>Limestone; Tuff; Rock Phosphate, etc.</t>
  </si>
  <si>
    <t>Iron, etc.</t>
  </si>
  <si>
    <t>Dulang, Luzviminda</t>
  </si>
  <si>
    <t>APSA000041VII</t>
  </si>
  <si>
    <t>DATE OF DENIAL/ REJECTION</t>
  </si>
  <si>
    <t>line
no.</t>
  </si>
  <si>
    <t>Returned to MGB-7 on 06/29/2012</t>
  </si>
  <si>
    <t>EP-VII-OMR-20-2010</t>
  </si>
  <si>
    <t>Solomon D. Villaplaza</t>
  </si>
  <si>
    <t>Carmen and Catmon</t>
  </si>
  <si>
    <t>Chua, Wendell G.</t>
  </si>
  <si>
    <t>Silica, Diorite, etc.</t>
  </si>
  <si>
    <t>DATE APPROVED</t>
  </si>
  <si>
    <t>APSA000098VII</t>
  </si>
  <si>
    <t>IPA000056VII</t>
  </si>
  <si>
    <t>Andesite</t>
  </si>
  <si>
    <t>Limestone; Tuff; Bentonite</t>
  </si>
  <si>
    <t>Go, Willy</t>
  </si>
  <si>
    <t>Malicse, Teresito</t>
  </si>
  <si>
    <t>Lazi &amp; Siquijor</t>
  </si>
  <si>
    <t>Silver; Gold; Copper</t>
  </si>
  <si>
    <t>Andesite; Diorite</t>
  </si>
  <si>
    <t>Asturias and Tuburan</t>
  </si>
  <si>
    <t>De Senn Quarry Corp. (formerly Lloyd's Richfield/TPC Co.)</t>
  </si>
  <si>
    <t>Pansoy, Pedro</t>
  </si>
  <si>
    <t>Limestone; Shale</t>
  </si>
  <si>
    <t>APSA000144VII</t>
  </si>
  <si>
    <t>Garcia, Antonio V.A.</t>
  </si>
  <si>
    <t>Phil. Dolomite, Inc.</t>
  </si>
  <si>
    <t>Concrete Aggregates Corp.</t>
  </si>
  <si>
    <t>Carmen &amp; Danao City</t>
  </si>
  <si>
    <t>Order of Denial declared final and executory per MGB-7 resolution dated October 03, 2012</t>
  </si>
  <si>
    <t>Second renewal of 2-Year Exploration Period approved on September 20, 2012</t>
  </si>
  <si>
    <t>Issued by MGB, Manila. First renewal, registered on November 09, 2012</t>
  </si>
  <si>
    <t>Limestone, Greywacke, Sandstone, Pozzolan, etc.</t>
  </si>
  <si>
    <t>APSA000106VII</t>
  </si>
  <si>
    <t>Naga City;  Pinamunga-han and Toledo City</t>
  </si>
  <si>
    <t>Pinamunga-han</t>
  </si>
  <si>
    <t>San Fernando and Naga City</t>
  </si>
  <si>
    <t>Naga City and Minglanilla</t>
  </si>
  <si>
    <t>Application for renewal denied by MGB-CO per letter dated June 25, 2012</t>
  </si>
  <si>
    <t xml:space="preserve">    5.3  Application for Renewal denied</t>
  </si>
  <si>
    <t xml:space="preserve">           6.2  Denied Application for Renewal</t>
  </si>
  <si>
    <t>EXPA000197VII</t>
  </si>
  <si>
    <t>Benitez, Humphrey R.</t>
  </si>
  <si>
    <t>Graywacke/ Sandstone; Bentonite; Silica</t>
  </si>
  <si>
    <t>Catmon &amp; Sogod</t>
  </si>
  <si>
    <t>APSA000080VII</t>
  </si>
  <si>
    <t>Compostela and Danao City</t>
  </si>
  <si>
    <t>APSA000097VII</t>
  </si>
  <si>
    <t>EXPA000107VII</t>
  </si>
  <si>
    <t>Inocente, Celso K.</t>
  </si>
  <si>
    <t>With application for renewal filed on 11/04/2011</t>
  </si>
  <si>
    <t>Oslob and Boljoon</t>
  </si>
  <si>
    <t>Butalid, Rolando</t>
  </si>
  <si>
    <t>APSA000147VII</t>
  </si>
  <si>
    <t>APSA000149VII</t>
  </si>
  <si>
    <t>Uy, Romeo</t>
  </si>
  <si>
    <t>Basak Mining Expl. Corp.</t>
  </si>
  <si>
    <t>Dayon, Herminia</t>
  </si>
  <si>
    <t>AREA (has.)</t>
  </si>
  <si>
    <t>Bacong, Dauin, Zamboanguita and Siaton</t>
  </si>
  <si>
    <t>EXPA000189VII</t>
  </si>
  <si>
    <t>Bollozos, Rodulfo L.</t>
  </si>
  <si>
    <t>EXPA000183VII</t>
  </si>
  <si>
    <t>Limestone, Aggregates, etc.</t>
  </si>
  <si>
    <t>APSA000188VII</t>
  </si>
  <si>
    <t>APSA000190VII</t>
  </si>
  <si>
    <t>Sibulan</t>
  </si>
  <si>
    <t>Bacong; Dauin</t>
  </si>
  <si>
    <t>Bindoy; Manjuyod</t>
  </si>
  <si>
    <t>IPA000069VII</t>
  </si>
  <si>
    <t>Ilihan Sangi Aggregates Multipurpose Cooperative</t>
  </si>
  <si>
    <t>APSA000336VII</t>
  </si>
  <si>
    <t>Jimalalud &amp; Tayasan</t>
  </si>
  <si>
    <t>Ayungon</t>
  </si>
  <si>
    <t>APSA000058VII</t>
  </si>
  <si>
    <t>APSA000059VII</t>
  </si>
  <si>
    <t>Valero, Jr., Antonio</t>
  </si>
  <si>
    <t>Getafe and Talibon</t>
  </si>
  <si>
    <t>Ubay &amp; San Miguel</t>
  </si>
  <si>
    <t>Rock Phosphate and other minerals</t>
  </si>
  <si>
    <t>APSA000363VII</t>
  </si>
  <si>
    <t>DCD Builders, Inc.</t>
  </si>
  <si>
    <t>APSA000148VII</t>
  </si>
  <si>
    <t>APSA000150VII</t>
  </si>
  <si>
    <t>APSA000152VII</t>
  </si>
  <si>
    <t>APSA000155VII</t>
  </si>
  <si>
    <t>Exploration</t>
  </si>
  <si>
    <t>EXPA000012VII</t>
  </si>
  <si>
    <t>01/16/2002</t>
  </si>
  <si>
    <t>San Fernando and Carcar City</t>
  </si>
  <si>
    <t>Catmon; Sogod; Tuburan</t>
  </si>
  <si>
    <t>Pearl Enterprises by: Prosperous M. Alfaro (Manager)</t>
  </si>
  <si>
    <t>APSA000124VII</t>
  </si>
  <si>
    <t>APSA000233VII</t>
  </si>
  <si>
    <t xml:space="preserve">    5.1  Expired with no application for renewal</t>
  </si>
  <si>
    <t xml:space="preserve">    5.2  Expired with Pending Applications for
          Renewal</t>
  </si>
  <si>
    <r>
      <t xml:space="preserve">8.  Others (Pls. specify) - </t>
    </r>
    <r>
      <rPr>
        <sz val="10"/>
        <color indexed="10"/>
        <rFont val="Arial"/>
        <family val="2"/>
      </rPr>
      <t>Pending Processing</t>
    </r>
  </si>
  <si>
    <t>IPA000071VII</t>
  </si>
  <si>
    <t>IPA000072VII</t>
  </si>
  <si>
    <t>Epochina Mining Corporation</t>
  </si>
  <si>
    <t>North Negros Ent. Co.</t>
  </si>
  <si>
    <t>Maluenda, Cesar C. (CCM Construction)</t>
  </si>
  <si>
    <t>Talibon; Trinidad; Danao</t>
  </si>
  <si>
    <t>Alwen Mineral &amp; Ind'l. Corp.</t>
  </si>
  <si>
    <t>APSA000275VII</t>
  </si>
  <si>
    <t>EXPA000157VII</t>
  </si>
  <si>
    <t>EXPA000158VII</t>
  </si>
  <si>
    <t>Copper, Gold,  Silica, etc.</t>
  </si>
  <si>
    <t>Limestone, Shale  &amp; other mineral deposits</t>
  </si>
  <si>
    <t>Greywacke; Sandstone and other minerals</t>
  </si>
  <si>
    <t>Pinamungahan &amp; Naga</t>
  </si>
  <si>
    <t>Goodyield Res. &amp; Dev. Corp.</t>
  </si>
  <si>
    <t>Boljoon</t>
  </si>
  <si>
    <t>Duero; Guindulman; Candijay</t>
  </si>
  <si>
    <t>Carmen; Dagohoy; Danao</t>
  </si>
  <si>
    <t>Iron, Copper, etc.</t>
  </si>
  <si>
    <t>Dacite, Gabbro, Basalt, Andesite, Marl, Sandstone, Mudstone, Shale &amp; other associated minerals</t>
  </si>
  <si>
    <t>Mining Patents</t>
  </si>
  <si>
    <t>1.  Mining Tenement Applications filed</t>
  </si>
  <si>
    <t>Philcoal Min. Res. Corp.</t>
  </si>
  <si>
    <t>Rivera, Petronila</t>
  </si>
  <si>
    <t>Te, Placido T.</t>
  </si>
  <si>
    <t>EXPAOMR004VII</t>
  </si>
  <si>
    <t>Ginatilan &amp; Samboan</t>
  </si>
  <si>
    <t>EXPA000172VII</t>
  </si>
  <si>
    <t>EXPA000173VII</t>
  </si>
  <si>
    <t xml:space="preserve">7.  Endorsed to Central Office </t>
  </si>
  <si>
    <t xml:space="preserve">      8.1   With mining dispute filed at Panel of Arbitrators</t>
  </si>
  <si>
    <t xml:space="preserve">      8.2   Mining dispute appealed to other Offices such as</t>
  </si>
  <si>
    <t xml:space="preserve">               8.2.1   Mines Adjudication Board/MGB Central Office/DENR</t>
  </si>
  <si>
    <t xml:space="preserve">               8.2.2  Other Offices of other circumstances</t>
  </si>
  <si>
    <t>Toledo Aggregates and Construction Development Corporation</t>
  </si>
  <si>
    <t>MINES AND GEOSCIENCES BUREAU REGIONAL OFFICE NO. VII</t>
  </si>
  <si>
    <t>MINING TENEMENTS STATISTICS REPORT</t>
  </si>
  <si>
    <t>MPSA</t>
  </si>
  <si>
    <t>FTAA</t>
  </si>
  <si>
    <t>EP</t>
  </si>
  <si>
    <t>IP</t>
  </si>
  <si>
    <t>SMP</t>
  </si>
  <si>
    <t>APSA000048VII</t>
  </si>
  <si>
    <t>Argao and Sibonga</t>
  </si>
  <si>
    <t>Rejected on December 29, 2009, motion for reconsideration received on January 28, 2010</t>
  </si>
  <si>
    <t>Binalbagan; Himamaylan</t>
  </si>
  <si>
    <t>ANNEX  F  -   MINERAL PROCESSING PERMIT (MPP)</t>
  </si>
  <si>
    <t>Platinum Group Metals Corporation</t>
  </si>
  <si>
    <t>ANNEX  G  -   SPECIAL MINES PERMIT (SMP)</t>
  </si>
  <si>
    <t>Order of Rejection declared as Final and Executory on January 30, 2012</t>
  </si>
  <si>
    <t>Failure to comply with 3-letters notice. No motion for reconsideration filed within the prescribed period</t>
  </si>
  <si>
    <t>Failure to comply with DMO 97-07. No motion for reconsideration filed within the prescribed period.</t>
  </si>
  <si>
    <t>Total conflict with existing tenements. No motion for reconsideration filed.</t>
  </si>
  <si>
    <t>Limestone; Bentonite; greywacke; sandstone; silica</t>
  </si>
  <si>
    <t>3.  Denied/Rejected since April, 2010 with no
     Motion for Reconsideration (under
     moratorium per MGB Memorandum dated
     October 15, 2010)</t>
  </si>
  <si>
    <t>ANNEX  E  -   INDUSTRIAL SAND AND GRAVEL PERMIT (IP)</t>
  </si>
  <si>
    <t>ANNEX  C  -   EXPLORATION PERMIT (EP)</t>
  </si>
  <si>
    <t>ANNEX  B  -   MINERAL PRODUCTION SHARING AGREEMENT (MPSA)</t>
  </si>
  <si>
    <t>Renewal of IP000010VII, with pending case</t>
  </si>
  <si>
    <t>ANNEX  D  -   FINANCIAL OR TECHNICAL ASSISTANCE AGREEMENTS (FTAA)</t>
  </si>
  <si>
    <t>AFTA000001VII</t>
  </si>
  <si>
    <t>Philmet Exploration Corp. (formerly WMC, Phil., Inc.)</t>
  </si>
  <si>
    <t>F. S. Borja Mining and Trading Corporation</t>
  </si>
  <si>
    <t>PDEP, Inc.</t>
  </si>
  <si>
    <t>Northwest Mining Corporation</t>
  </si>
  <si>
    <t>Kofil Forest Resources Development Corporation</t>
  </si>
  <si>
    <t>Kolinski Mining Corporation</t>
  </si>
  <si>
    <t>Hua Qiao in Cebu Mining and Management Corporation</t>
  </si>
  <si>
    <t>Odlot Mining Corporation</t>
  </si>
  <si>
    <t>Paramount Minerals Mining Development Corporation</t>
  </si>
  <si>
    <t>Motion for Reconsideration received on May 12, 2011</t>
  </si>
  <si>
    <t>Motion for reconsideration addressed to MGB-CO received on 05/09/2011</t>
  </si>
  <si>
    <t>DMO 99-10</t>
  </si>
  <si>
    <t>EP-000016VII</t>
  </si>
  <si>
    <t>Agnes de la Cruz-Chan</t>
  </si>
  <si>
    <t>Registered - 06/16/2011</t>
  </si>
  <si>
    <t>Limestone; Graywacke; Sandstone</t>
  </si>
  <si>
    <t>Rojas, Mestre &amp; Lopez Dev.</t>
  </si>
  <si>
    <t>Manjuyod; Bais City</t>
  </si>
  <si>
    <t>IP 000026VII</t>
  </si>
  <si>
    <t>Barili &amp; Dumanjug</t>
  </si>
  <si>
    <t>APSA000432VII</t>
  </si>
  <si>
    <t>Martija, Lolita</t>
  </si>
  <si>
    <t>San Fernando</t>
  </si>
  <si>
    <t>Copper; Aluminum; Gold; Manganese; Silver</t>
  </si>
  <si>
    <t>APSA000090VII</t>
  </si>
  <si>
    <t>Yu, Chinsun C.</t>
  </si>
  <si>
    <t>MPP</t>
  </si>
  <si>
    <t>EXPA000003VII</t>
  </si>
  <si>
    <t>Consolacion and Mandaue City</t>
  </si>
  <si>
    <t>EXPA000181VII</t>
  </si>
  <si>
    <t>Minprocess Group, Inc.</t>
  </si>
  <si>
    <t>San-Vic Agro-Builders, Inc.</t>
  </si>
  <si>
    <t>White Gold Mining Corp. C/o Sylvia G. A. Paderama</t>
  </si>
  <si>
    <t>Mendoza, Melvin</t>
  </si>
  <si>
    <t>Quemada, Lourdes P.</t>
  </si>
  <si>
    <t>Quemada, Florencio L.</t>
  </si>
  <si>
    <t>IPA000025VII</t>
  </si>
  <si>
    <t>IPA000026VII</t>
  </si>
  <si>
    <t>Lisondra, Nicholas</t>
  </si>
  <si>
    <t>IPA000003VII</t>
  </si>
  <si>
    <t>CRG Mng. Expl. Co.</t>
  </si>
  <si>
    <t>IPA000006VII</t>
  </si>
  <si>
    <t>Orbeta, Leo</t>
  </si>
  <si>
    <t>IPA000005VII</t>
  </si>
  <si>
    <t>Dabasol, Belen</t>
  </si>
  <si>
    <t>IPA000011VII</t>
  </si>
  <si>
    <t>IPA000039VII</t>
  </si>
  <si>
    <t>Econg, Geraldine Faith</t>
  </si>
  <si>
    <t>10/30/2001</t>
  </si>
  <si>
    <t>IPA000040VII</t>
  </si>
  <si>
    <t>11/09/2001</t>
  </si>
  <si>
    <t>IPA000041VII</t>
  </si>
  <si>
    <t>Jo, Michael S.</t>
  </si>
  <si>
    <t>1/11/20002</t>
  </si>
  <si>
    <t>IPA000035VII</t>
  </si>
  <si>
    <t>IPA000050VII</t>
  </si>
  <si>
    <t>Toledo City Sand and Gravel Permittees Multi-Purpose Coop.</t>
  </si>
  <si>
    <t>IPA000045VII</t>
  </si>
  <si>
    <t>Lim, Nestor V.</t>
  </si>
  <si>
    <t>IPA000044VII</t>
  </si>
  <si>
    <t>Gorones Dev. Corp.</t>
  </si>
  <si>
    <t>IPA000033VII</t>
  </si>
  <si>
    <t>Basañes, Edda Z.</t>
  </si>
  <si>
    <t>IPA000037VII</t>
  </si>
  <si>
    <t>Durano Jr., Jesus M.</t>
  </si>
  <si>
    <t>IPA000059VII</t>
  </si>
  <si>
    <t>FDR Construction</t>
  </si>
  <si>
    <t>Rejected</t>
  </si>
  <si>
    <t>rejected</t>
  </si>
  <si>
    <t>rejected - 10/08/98</t>
  </si>
  <si>
    <t>Rejected (3 notices)</t>
  </si>
  <si>
    <t>Diorite; Basalt</t>
  </si>
  <si>
    <t>Carmen &amp; Catmon</t>
  </si>
  <si>
    <t>APSA000306VII</t>
  </si>
  <si>
    <t>Order received by party on 04/07/2005</t>
  </si>
  <si>
    <t>Initial 3-Year Development Work Program approved on January 08, 2009</t>
  </si>
  <si>
    <t>Commercial Operation</t>
  </si>
  <si>
    <t>Sarabosing, Edward</t>
  </si>
  <si>
    <t>Naga &amp; San Fernando</t>
  </si>
  <si>
    <t>Jute Rocks, Inc.</t>
  </si>
  <si>
    <t>Carcar   San Fernando</t>
  </si>
  <si>
    <t>Kimhee Realty Corporation</t>
  </si>
  <si>
    <t>Issued by MGB-7 - registered on 12/28/2009</t>
  </si>
  <si>
    <t>MPP-000007VII</t>
  </si>
  <si>
    <t>Oriental Hyundai Quarry and Development Corporation</t>
  </si>
  <si>
    <t>Dolomitic Limestone; Shale</t>
  </si>
  <si>
    <t>Labunog, Rodrigo L.</t>
  </si>
  <si>
    <t>Oslob</t>
  </si>
  <si>
    <t>Limestone, Shale &amp; other mineral deposits</t>
  </si>
  <si>
    <t>This Month</t>
  </si>
  <si>
    <t>Aurum Mining Corporation</t>
  </si>
  <si>
    <t>Limestone; Sandstone; Shale</t>
  </si>
  <si>
    <t>Gold, Silver, Iron, Manganese, etc.</t>
  </si>
  <si>
    <t>Pending resolution of petition filed by APOCEMCO with Panel of Arbitrators on April 24, 1996</t>
  </si>
  <si>
    <t>Pamplona; Amlan</t>
  </si>
  <si>
    <t>APSA000113VII</t>
  </si>
  <si>
    <t>Graywacke/Sandstone</t>
  </si>
  <si>
    <t>APSA000294VII</t>
  </si>
  <si>
    <t>Manganese &amp; Iron</t>
  </si>
  <si>
    <t>APSA000443VII</t>
  </si>
  <si>
    <t>EXPA000030VII</t>
  </si>
  <si>
    <t>Atlas Consolidated Mining &amp; Development Corporation (ACMDC) and Anatolia Jaca, Asterio Buqueron, Cristeta C. Bagano, Lucila Pascual, Mercedes Aytona, Regina de Vera, Ricardo A. Verches and Biga Copper Mines, Inc. represented by ACMDC</t>
  </si>
  <si>
    <t>IP  000013VII (2nd renewal)</t>
  </si>
  <si>
    <t>Vallehermoso  &amp; Guihulngan</t>
  </si>
  <si>
    <t>Capella Mines, Inc.</t>
  </si>
  <si>
    <t>EXPA000050VII</t>
  </si>
  <si>
    <t>Lyra Mining Inc.</t>
  </si>
  <si>
    <t>Bondoc Resources Corp.</t>
  </si>
  <si>
    <t>Copper, Gold,  Silica, Gypsum, etc.</t>
  </si>
  <si>
    <t>Asturias &amp; Balamban</t>
  </si>
  <si>
    <t>Guihulngan; Vallehermoso</t>
  </si>
  <si>
    <t>Triangle International Corporation</t>
  </si>
  <si>
    <t>APSA000323VII</t>
  </si>
  <si>
    <t>Castillo Sr., Pio W.</t>
  </si>
  <si>
    <t>Volcanic Ash, Pozzolan, etc.</t>
  </si>
  <si>
    <t>MPP-000003VII (1st renewal)</t>
  </si>
  <si>
    <t>Issued by MGB-7. Registered on September 29, 2010</t>
  </si>
  <si>
    <t>APSA000355VII</t>
  </si>
  <si>
    <t>Mingson Mining Corp. (formerly Wyniob Phils. Corp.)</t>
  </si>
  <si>
    <t>Cebu City and Consolacion</t>
  </si>
  <si>
    <t>01/09/2001</t>
  </si>
  <si>
    <t>MPP-000006VII</t>
  </si>
  <si>
    <t>Alwen Minerals &amp; Industrial Corporation</t>
  </si>
  <si>
    <r>
      <t xml:space="preserve">Motion for reconsideration denied on 10/09/2009. </t>
    </r>
    <r>
      <rPr>
        <u val="single"/>
        <sz val="9"/>
        <rFont val="Arial"/>
        <family val="2"/>
      </rPr>
      <t>Order of Rejection declared Final and Executory on January 30, 2012.</t>
    </r>
  </si>
  <si>
    <t>Silica</t>
  </si>
  <si>
    <t>MPP-002-2000VII (2nd renewal)</t>
  </si>
  <si>
    <t>MPP008-2005VII (1st renewal)</t>
  </si>
  <si>
    <t>Issued by MGB, Manila - Registered on November 8, 2010</t>
  </si>
  <si>
    <t>Go, Julie</t>
  </si>
  <si>
    <t>Tuburan</t>
  </si>
  <si>
    <t>EXPA000137VII</t>
  </si>
  <si>
    <t>Liloan &amp; Consolacion</t>
  </si>
  <si>
    <t>Alcoy and Dalaguete</t>
  </si>
  <si>
    <t>APSA000290VII</t>
  </si>
  <si>
    <t>EXPA000105VII</t>
  </si>
  <si>
    <t>EXPA000144VII</t>
  </si>
  <si>
    <t>EXPA000145VII</t>
  </si>
  <si>
    <t>Talibon; Trinidad; San Miguel</t>
  </si>
  <si>
    <t xml:space="preserve">     6.  Forwarded applications with larger area to Regional Office covering larger area of the application</t>
  </si>
  <si>
    <t xml:space="preserve">          1.2. By the Central Office (endorsed)</t>
  </si>
  <si>
    <t>APSA000255VII</t>
  </si>
  <si>
    <t>APSA000257VII</t>
  </si>
  <si>
    <t>Gold; Silver; Copper; Diorite; Manganese</t>
  </si>
  <si>
    <t>Return receipt of Order received on 12/13/2005</t>
  </si>
  <si>
    <t xml:space="preserve">          2.4 Mining dispute appealed to other Offices</t>
  </si>
  <si>
    <t>EXPA000019VII</t>
  </si>
  <si>
    <t>EXPA000023VII</t>
  </si>
  <si>
    <t>EXPA000044VII</t>
  </si>
  <si>
    <t>EXPA000045VII</t>
  </si>
  <si>
    <t>Copper, Gold, silver, Iron and other minerals</t>
  </si>
  <si>
    <t>Guindulman &amp; Anda</t>
  </si>
  <si>
    <t>Gold, Silver</t>
  </si>
  <si>
    <t>Malicse, Ma. Antonietta</t>
  </si>
  <si>
    <t>APSA000157VII</t>
  </si>
  <si>
    <t>APSA000008VII</t>
  </si>
  <si>
    <t>APSA000068VII</t>
  </si>
  <si>
    <t>APSA000069VII</t>
  </si>
  <si>
    <t>TOTAL</t>
  </si>
  <si>
    <t>Jose Soberano III</t>
  </si>
  <si>
    <t>APSA000448VII</t>
  </si>
  <si>
    <t>Silica, Sandstone, Diorite, etc.</t>
  </si>
  <si>
    <t>Dayola, Norma</t>
  </si>
  <si>
    <t>IPA-006(91)</t>
  </si>
  <si>
    <t>IPA-004(91)</t>
  </si>
  <si>
    <t>IPA-015(91)</t>
  </si>
  <si>
    <t>IPA-003(91)</t>
  </si>
  <si>
    <t>IPA-020(91)</t>
  </si>
  <si>
    <t>IPA-002(93)</t>
  </si>
  <si>
    <r>
      <t xml:space="preserve">Portion of applied area has a </t>
    </r>
    <r>
      <rPr>
        <b/>
        <i/>
        <u val="single"/>
        <sz val="9"/>
        <rFont val="Arial"/>
        <family val="2"/>
      </rPr>
      <t>pending case</t>
    </r>
    <r>
      <rPr>
        <sz val="9"/>
        <rFont val="Arial"/>
        <family val="2"/>
      </rPr>
      <t xml:space="preserve"> filed in RTC-Cebu City by Cebu Universal Trader against the existence of Maruja Mng. as a corporation (Case No. 16122)</t>
    </r>
  </si>
  <si>
    <t>Pyrophillite</t>
  </si>
  <si>
    <t>05/18/2001</t>
  </si>
  <si>
    <t>Negor RR Cement Corporation</t>
  </si>
  <si>
    <t>Naga</t>
  </si>
  <si>
    <r>
      <t xml:space="preserve">Suspended operations
</t>
    </r>
    <r>
      <rPr>
        <sz val="8"/>
        <rFont val="Arial"/>
        <family val="2"/>
      </rPr>
      <t>With request for renewal of Exploration period</t>
    </r>
  </si>
  <si>
    <t>APSA000019VII</t>
  </si>
  <si>
    <t>Castillo, Robert B.</t>
  </si>
  <si>
    <t>EXPA000123VII</t>
  </si>
  <si>
    <t>EXPA000124VII</t>
  </si>
  <si>
    <t>Jotonitz Mng. Corp.</t>
  </si>
  <si>
    <r>
      <t>With opposition filed by Hon. Eduardo R. Gullas (docket fee paid on August 14, 2009).</t>
    </r>
    <r>
      <rPr>
        <i/>
        <sz val="9"/>
        <rFont val="Arial"/>
        <family val="2"/>
      </rPr>
      <t xml:space="preserve"> With opposition from Minglanilla Municipality.
</t>
    </r>
    <r>
      <rPr>
        <i/>
        <sz val="8"/>
        <rFont val="Arial"/>
        <family val="2"/>
      </rPr>
      <t>Already complied with publication, posting, radio announcement and NCIP Certificate of Non-Overlap</t>
    </r>
  </si>
  <si>
    <t>Magnetite sand, etc.</t>
  </si>
  <si>
    <t>Magnetite sand (iron), copper, gold, etc.</t>
  </si>
  <si>
    <t>EXPA000135VII</t>
  </si>
  <si>
    <t>IPA000075VII</t>
  </si>
  <si>
    <t>Alcontin, Cecilia O.</t>
  </si>
  <si>
    <t>Limestone, basalt, andesite, etc.</t>
  </si>
  <si>
    <t>Romadu Mining Corp.</t>
  </si>
  <si>
    <t>Hinatuan Mining Corp.</t>
  </si>
  <si>
    <t>IPA-016(91)</t>
  </si>
  <si>
    <t>Siaton</t>
  </si>
  <si>
    <t>LMI Mining Corp.</t>
  </si>
  <si>
    <t>Seaport Cement Corp.</t>
  </si>
  <si>
    <t xml:space="preserve">Limestone; Shale; Tuff </t>
  </si>
  <si>
    <t>Southwestern Cement Corporation</t>
  </si>
  <si>
    <t>Tina-an, Naga</t>
  </si>
  <si>
    <t>APSA000410VII</t>
  </si>
  <si>
    <t>APSA000385VII</t>
  </si>
  <si>
    <t>Mingson Mining Industries Corporation</t>
  </si>
  <si>
    <t>Limestone, Clay &amp; other Cement materials</t>
  </si>
  <si>
    <t>04/06/2001</t>
  </si>
  <si>
    <t>Siquijor ; San Juan ; Lazi</t>
  </si>
  <si>
    <t>Gold; Silver; Copper; zinc</t>
  </si>
  <si>
    <t>Oquias, Emily T.</t>
  </si>
  <si>
    <t>APSA000270VII</t>
  </si>
  <si>
    <t>APSA000271VII</t>
  </si>
  <si>
    <t xml:space="preserve">     4.  Withdrawn by/Returned to applicant</t>
  </si>
  <si>
    <t xml:space="preserve">          3. With Finality/Executory</t>
  </si>
  <si>
    <t>IPA-031(91)</t>
  </si>
  <si>
    <t>IPA-004(93)</t>
  </si>
  <si>
    <t>IPA-001(94)</t>
  </si>
  <si>
    <t>IPA-013(94)</t>
  </si>
  <si>
    <t>IPA-003(95)</t>
  </si>
  <si>
    <t>IPA-006(92)</t>
  </si>
  <si>
    <t>Motion for Recons withdrawn per letter received on 05/22/2006</t>
  </si>
  <si>
    <t>Chiu, Richard</t>
  </si>
  <si>
    <t>TENEMENT NO.</t>
  </si>
  <si>
    <t>APSA000272VII</t>
  </si>
  <si>
    <t>Toledo City and Pinamungahan</t>
  </si>
  <si>
    <t>Aggregates Limestone</t>
  </si>
  <si>
    <t>Phil. Nat'l. Oil Co. - Energy Dev. Corp.</t>
  </si>
  <si>
    <t>Gold, Silver, Copper, etc.</t>
  </si>
  <si>
    <t>Balaba, Severino</t>
  </si>
  <si>
    <t>Atlas Consolidated Mining and Development Corporation/Hrs. of Jose P. Velez/Hrs. of Manuel Cuenco/Antonio V. Cuenco/Jon Ramon Aboitiz</t>
  </si>
  <si>
    <t>Naga &amp; Minglanilla</t>
  </si>
  <si>
    <t>Cebu Agro Industrial Corp.
(formerly Avatar Mng. Corp.)</t>
  </si>
  <si>
    <t>EXPA000095VII</t>
  </si>
  <si>
    <t>San Remegio &amp; Tabogon</t>
  </si>
  <si>
    <t>Marbleized limestone, etc.</t>
  </si>
  <si>
    <t>Casaf Resources Corp.</t>
  </si>
  <si>
    <t>Clarin</t>
  </si>
  <si>
    <t>IPA000012VII</t>
  </si>
  <si>
    <t>Balamban Concrete Aggregates</t>
  </si>
  <si>
    <t>Returned</t>
  </si>
  <si>
    <t xml:space="preserve">    2.2   Cancelled with Finality</t>
  </si>
  <si>
    <t xml:space="preserve">    2.2   Cancelled no Motion for
            Reconsideration/Appeal</t>
  </si>
  <si>
    <t>Philcoal Mineral Resources, Inc.</t>
  </si>
  <si>
    <t>05/27/2002</t>
  </si>
  <si>
    <t>EXPA000175VII</t>
  </si>
  <si>
    <t>Order received on June 25, 2008 per Certification issued by Tagbilaran City PO dated June 25, 2008  - no Motion for Recon</t>
  </si>
  <si>
    <t>Limestone; Graywacke</t>
  </si>
  <si>
    <t>Boljoon; Oslob</t>
  </si>
  <si>
    <t>Kyamko, Jose</t>
  </si>
  <si>
    <t>Basalt</t>
  </si>
  <si>
    <t>APSA000192VII</t>
  </si>
  <si>
    <t>APSA000194VII</t>
  </si>
  <si>
    <t>Tan, Restituto</t>
  </si>
  <si>
    <t>APSA000026VII</t>
  </si>
  <si>
    <t>APSA000032VII</t>
  </si>
  <si>
    <t>APSA000040VII</t>
  </si>
  <si>
    <t>Alegria &amp; Badian</t>
  </si>
  <si>
    <t>Chua, Henry</t>
  </si>
  <si>
    <t>IP 000027VII</t>
  </si>
  <si>
    <t>Sand and Gravel</t>
  </si>
  <si>
    <t>APSA000168VII</t>
  </si>
  <si>
    <t>EXPA000104VII</t>
  </si>
  <si>
    <t>Manganese, etc.</t>
  </si>
  <si>
    <t>Candijay, Guindulman, Dagohoy, Sagbayan, Valencia, Sikatuna &amp; Duero</t>
  </si>
  <si>
    <t>Hexagon Mng. Corp.</t>
  </si>
  <si>
    <t>APSA000427VII</t>
  </si>
  <si>
    <t>APSA000428VII</t>
  </si>
  <si>
    <t>Registered on July 02, 2010</t>
  </si>
  <si>
    <t>Elyrium Minerals, Inc.</t>
  </si>
  <si>
    <t>Yuliongsiu, Milagros</t>
  </si>
  <si>
    <t>APSA000329VII</t>
  </si>
  <si>
    <t>Garcia Hernandez</t>
  </si>
  <si>
    <t>Eastern Negros Sulfur Mining Corporation</t>
  </si>
  <si>
    <t>Mabuhay Filcement, Inc.</t>
  </si>
  <si>
    <t>Marsglobal Mining Corporation</t>
  </si>
  <si>
    <t>Solid Mining Corporation</t>
  </si>
  <si>
    <t>Copper; Gold; Silver</t>
  </si>
  <si>
    <t>Andesite, Shale, Sandstone &amp; other associated minerals</t>
  </si>
  <si>
    <t>Failure to comply with NCIP MOA/Certification Precondition</t>
  </si>
  <si>
    <t>Guindulman; Candijay; Duero</t>
  </si>
  <si>
    <t>Manganese; Diorite</t>
  </si>
  <si>
    <t>Anda; Candijay</t>
  </si>
  <si>
    <t>APSA000056VII</t>
  </si>
  <si>
    <t>APSA000299VII</t>
  </si>
  <si>
    <t>Order duly received on January 12, 2011, no motion for reconsideration filed within the prescribed period.</t>
  </si>
  <si>
    <t>No motion for reconsideration filed within the prescribed period.</t>
  </si>
  <si>
    <t>K &amp; G Phil. Mineral Corp.</t>
  </si>
  <si>
    <t>Calipusan, Leon A.</t>
  </si>
  <si>
    <t>Limestone; Shale; Sandstone</t>
  </si>
  <si>
    <t>Samboan &amp; Ginatilan</t>
  </si>
  <si>
    <t>Pintor, Reuel</t>
  </si>
  <si>
    <t>Silica; Diorite; etc.</t>
  </si>
  <si>
    <t>EXPA000134VII</t>
  </si>
  <si>
    <t>Magnetite and other minerals</t>
  </si>
  <si>
    <t>Dalaguete</t>
  </si>
  <si>
    <t>Chua, Alfred</t>
  </si>
  <si>
    <t>10/17/97</t>
  </si>
  <si>
    <t>APSA000404VII</t>
  </si>
  <si>
    <t>Negor RR Cement Corp.</t>
  </si>
  <si>
    <t>APSA000104VII</t>
  </si>
  <si>
    <t>Manguerra Mining Co.</t>
  </si>
  <si>
    <t>Besañes, Marcelino S.</t>
  </si>
  <si>
    <t>Maribojoc Mining Development Co.</t>
  </si>
  <si>
    <t>Graywacke/ Sandstone</t>
  </si>
  <si>
    <t>Gold; Copper; Zinc</t>
  </si>
  <si>
    <t>Epithermal Gold Corp.</t>
  </si>
  <si>
    <t>Copper, Gold, Zinc, Silver, etc.</t>
  </si>
  <si>
    <t>APSA000281VII-B</t>
  </si>
  <si>
    <t>EXPA000191VII</t>
  </si>
  <si>
    <t>EXPA000192VII</t>
  </si>
  <si>
    <t>EXPA000193VII</t>
  </si>
  <si>
    <t>EXPA000194VII</t>
  </si>
  <si>
    <t>Aznar, Emmanuel B.</t>
  </si>
  <si>
    <t>S T A T U S</t>
  </si>
  <si>
    <t>Basay</t>
  </si>
  <si>
    <t>Mingson Agro-Urban Development Corporation</t>
  </si>
  <si>
    <t>Herminia O. Dayon</t>
  </si>
  <si>
    <t>Catherine Dayola</t>
  </si>
  <si>
    <t>APSA000047VII</t>
  </si>
  <si>
    <t>APSA000050VII</t>
  </si>
  <si>
    <t>09/24/2007</t>
  </si>
  <si>
    <t>LUYM Construction &amp; Development Corporation</t>
  </si>
  <si>
    <t>Sanchez, Arturo</t>
  </si>
  <si>
    <t>Cordova</t>
  </si>
  <si>
    <t>Bartiquin, Arturo</t>
  </si>
  <si>
    <t>APSA000066VII</t>
  </si>
  <si>
    <t>APSA000140VII</t>
  </si>
  <si>
    <t>Ilicon Corp.</t>
  </si>
  <si>
    <t>Sinian International Corporation</t>
  </si>
  <si>
    <t>EP 000011VII</t>
  </si>
  <si>
    <t>Yagura Mng. Corp.</t>
  </si>
  <si>
    <t>MPP-000008VII</t>
  </si>
  <si>
    <t>Issued by MGB-7. Registered on March 12, 2012</t>
  </si>
  <si>
    <t>For approval of Deed of Assignment from Marcelino Besañes to Gimar Besañes</t>
  </si>
  <si>
    <r>
      <t>Rejected on August 07, 2009.  Motion for Reconsideration denied on October 12, 2009, A</t>
    </r>
    <r>
      <rPr>
        <b/>
        <sz val="9"/>
        <rFont val="Arial"/>
        <family val="2"/>
      </rPr>
      <t>ppeal filed at MGB-CO denied on January 05, 2011</t>
    </r>
  </si>
  <si>
    <r>
      <t>Rejected on December 15, 2009.  Motion for Reconsideration denied on March 04, 2010,</t>
    </r>
    <r>
      <rPr>
        <sz val="9"/>
        <rFont val="Arial"/>
        <family val="2"/>
      </rPr>
      <t xml:space="preserve"> copy of </t>
    </r>
    <r>
      <rPr>
        <b/>
        <sz val="9"/>
        <rFont val="Arial"/>
        <family val="2"/>
      </rPr>
      <t>Appeal filed at MGB-CO</t>
    </r>
    <r>
      <rPr>
        <sz val="9"/>
        <rFont val="Arial"/>
        <family val="2"/>
      </rPr>
      <t xml:space="preserve"> received on May 05, 2010.</t>
    </r>
  </si>
  <si>
    <t>APO Cement Corp.</t>
  </si>
  <si>
    <t>Jetafe</t>
  </si>
  <si>
    <t>Lo-oc Limestone &amp; Dev.</t>
  </si>
  <si>
    <t>Samuri Mining Corp.</t>
  </si>
  <si>
    <t>Boljoon &amp; Oslob</t>
  </si>
  <si>
    <t>Pinamungahan</t>
  </si>
  <si>
    <t>Andesite and other minerals</t>
  </si>
  <si>
    <t>DATE DENIED/ REJECTED</t>
  </si>
  <si>
    <t>Mindanao Mining and Mineral Resources Corporation</t>
  </si>
  <si>
    <t>EXPA000112VII</t>
  </si>
  <si>
    <t>Ong, Ruben</t>
  </si>
  <si>
    <t>11/10/97</t>
  </si>
  <si>
    <t>R. V. Rivera Const. &amp; Ind'l. Supply</t>
  </si>
  <si>
    <t>Quarry Ventures Phils.</t>
  </si>
  <si>
    <t>Montemayor, Manuel</t>
  </si>
  <si>
    <t>APSA000062VII</t>
  </si>
  <si>
    <t>APSA000081VII</t>
  </si>
  <si>
    <t>APSA000093VII</t>
  </si>
  <si>
    <t>Tagbilaran City; Baclayon; Albuquerque</t>
  </si>
  <si>
    <t>Albuquerque and Baclayon</t>
  </si>
  <si>
    <t>REJECTED - 09/02/2003
Motion for Reconsideration denied - 09/04/2007 (RTS - 10/23/2007 per rectified PO Certification dated 02/11/2008))</t>
  </si>
  <si>
    <t>Rejected on June 05, 2009. Received on June 09, 2009. No motion for reconsideration submitted</t>
  </si>
  <si>
    <t>EXPA000070VII</t>
  </si>
  <si>
    <t>APSA000244VII</t>
  </si>
  <si>
    <t xml:space="preserve">     1.  Under Process</t>
  </si>
  <si>
    <t xml:space="preserve">     2.  Denied/Rejected</t>
  </si>
  <si>
    <t>Crew Minerals Philippines, Inc.</t>
  </si>
  <si>
    <t>Quarry Ventures Phils. Inc.</t>
  </si>
  <si>
    <t>Garcia, Antonio</t>
  </si>
  <si>
    <t>Bosporus Mining Corp.</t>
  </si>
  <si>
    <t>Marbleized limestone</t>
  </si>
  <si>
    <t>Compostela</t>
  </si>
  <si>
    <t>APSA000169VII</t>
  </si>
  <si>
    <t>JLR Construction &amp; Aggregates Corp.</t>
  </si>
  <si>
    <t>Greywacke &amp; other minerals</t>
  </si>
  <si>
    <t>Castillo, Jr., Pio</t>
  </si>
  <si>
    <t>APSA000254VII</t>
  </si>
  <si>
    <t>APSA000279VII</t>
  </si>
  <si>
    <t>Leyson, Gabriel</t>
  </si>
  <si>
    <t>Diorite, Basalt, etc.</t>
  </si>
  <si>
    <t>Marcela Farms, Inc.</t>
  </si>
  <si>
    <t>APSA000371VII</t>
  </si>
  <si>
    <t>APSA000374VII</t>
  </si>
  <si>
    <t>APSA000315VII</t>
  </si>
  <si>
    <t>APSA000341VII</t>
  </si>
  <si>
    <t>B3 Industries, Inc.</t>
  </si>
  <si>
    <t>Marbleized limestone &amp; other mineral deposits</t>
  </si>
  <si>
    <t>EXPA000125VII</t>
  </si>
  <si>
    <t>EXPA000126VII</t>
  </si>
  <si>
    <t>Naga and Pinamungahan</t>
  </si>
  <si>
    <t>Loay &amp; Albuquerque</t>
  </si>
  <si>
    <t>Total Under Processing (Regional Office and Central Office)</t>
  </si>
  <si>
    <t>`</t>
  </si>
  <si>
    <t>Loay; Lila</t>
  </si>
  <si>
    <t>Limestone &amp; other mineral deposits</t>
  </si>
  <si>
    <t>EXPA000170VII</t>
  </si>
  <si>
    <t>Padilla, Michelle L.</t>
  </si>
  <si>
    <t>Tayasan; Jimalalud</t>
  </si>
  <si>
    <t>Apo Cement Corporation</t>
  </si>
  <si>
    <t>Grand Cement Manufacturing Corporation</t>
  </si>
  <si>
    <t>Diorite; Basalt; Silica</t>
  </si>
  <si>
    <t>APSA000227VII</t>
  </si>
  <si>
    <t>APSA000228VII</t>
  </si>
  <si>
    <t>APSA000229VII</t>
  </si>
  <si>
    <t>APSA000230VII</t>
  </si>
  <si>
    <t>APSA000231VII</t>
  </si>
  <si>
    <t>APSA000232VII</t>
  </si>
  <si>
    <t>EXPA000098VII</t>
  </si>
  <si>
    <t>Graywacke; Sandstone; Silica; Bentonite</t>
  </si>
  <si>
    <t>Copper, Gold, Sulfur</t>
  </si>
  <si>
    <t>Limestone; Silica</t>
  </si>
  <si>
    <t>Carcar</t>
  </si>
  <si>
    <t>APSA000039VII</t>
  </si>
  <si>
    <t>APSA000042VII</t>
  </si>
  <si>
    <t>APSA000044VII</t>
  </si>
  <si>
    <t>Kimwa Construction and Development Corporation</t>
  </si>
  <si>
    <t xml:space="preserve">Taiheiyo Cement Philippines, Inc. </t>
  </si>
  <si>
    <t>MPP-000005VII</t>
  </si>
  <si>
    <t>Balamban Concrete Aggregates and Construction Co., Inc.</t>
  </si>
  <si>
    <t>EXPA000154VII</t>
  </si>
  <si>
    <t>APSA000280VII</t>
  </si>
  <si>
    <t>APSA000023VII</t>
  </si>
  <si>
    <t>San Remegio</t>
  </si>
  <si>
    <t>EXPA000017VII</t>
  </si>
  <si>
    <t>Rosalinda Cuizon</t>
  </si>
  <si>
    <t>Aggregates and metallic minerals</t>
  </si>
  <si>
    <t>Limestone &amp; other quarry deposits</t>
  </si>
  <si>
    <t>APSA000349VII</t>
  </si>
  <si>
    <t>APSA000350VII</t>
  </si>
  <si>
    <t>Castillo, Sixto</t>
  </si>
  <si>
    <t>APSA000414VII</t>
  </si>
  <si>
    <t>APSA000177VII</t>
  </si>
  <si>
    <t>Gold, silver</t>
  </si>
  <si>
    <t>AMPP-00019(2011)</t>
  </si>
  <si>
    <t>Alcoy Agro Corporation</t>
  </si>
  <si>
    <t>Solid Stone Center Corporation</t>
  </si>
  <si>
    <t>Pugalo, Alcoy</t>
  </si>
  <si>
    <t>Gabi. Cordova</t>
  </si>
  <si>
    <t>Processing is held in abeyance pending resolution of appeal filed by ALQC with Court of Appeals re: Order of MAB dated July 31, 2007.</t>
  </si>
  <si>
    <t>Macroasia Corporation</t>
  </si>
  <si>
    <t>Assignment approved on January 28, 2013</t>
  </si>
  <si>
    <t>For approval of Assignment to Pilipinas Mining Resources, Inc.</t>
  </si>
  <si>
    <t>Mabini</t>
  </si>
  <si>
    <t>Siquijor</t>
  </si>
  <si>
    <t>Malabuyoc</t>
  </si>
  <si>
    <t>APSA000004VII</t>
  </si>
  <si>
    <t>APSA000007VII</t>
  </si>
  <si>
    <t>APSA000012VII</t>
  </si>
  <si>
    <t>With clearance from MGB-CO to issue permit</t>
  </si>
  <si>
    <t>DATE ENDORSED/
RE-ENDORSED</t>
  </si>
  <si>
    <t>EXPA000116VII</t>
  </si>
  <si>
    <t>APSA000146VII</t>
  </si>
  <si>
    <r>
      <t xml:space="preserve">Exploration
</t>
    </r>
    <r>
      <rPr>
        <i/>
        <u val="single"/>
        <sz val="8"/>
        <rFont val="Arial"/>
        <family val="2"/>
      </rPr>
      <t>For approval of Deed of Assignment  from Ibalong to James Nelson Suico per MGB-CO memo dated 01/03/2006.</t>
    </r>
  </si>
  <si>
    <t>Bohol Limestone Corporation</t>
  </si>
  <si>
    <t>APSA000250VII</t>
  </si>
  <si>
    <t>Borbon &amp; Tabuelan</t>
  </si>
  <si>
    <t>Sogod</t>
  </si>
  <si>
    <t>APSA000180VII</t>
  </si>
  <si>
    <t>Southern Star Mining &amp; Ind'l. Corp.</t>
  </si>
  <si>
    <t>Processing held in abeyance per DMO 2011-01 (filed in 2011)</t>
  </si>
  <si>
    <t>EXPA000143VII</t>
  </si>
  <si>
    <t>APSA000251VII</t>
  </si>
  <si>
    <t>APSA000118VII</t>
  </si>
  <si>
    <t>APSA000119VII</t>
  </si>
  <si>
    <t>APSA000120VII</t>
  </si>
  <si>
    <t>APSA000121VII</t>
  </si>
  <si>
    <t>APSA000122VII</t>
  </si>
  <si>
    <t>EXPA000060VII</t>
  </si>
  <si>
    <t>EXPA000063VII</t>
  </si>
  <si>
    <t>EXPA000068VII</t>
  </si>
  <si>
    <t>Villamor, Corazon</t>
  </si>
  <si>
    <t>Shale; Sandstone</t>
  </si>
  <si>
    <t>10/02/2000</t>
  </si>
  <si>
    <t>Tabuelan</t>
  </si>
  <si>
    <t>APSA000268VII</t>
  </si>
  <si>
    <t>Limestone; Tuff; Diorite; Rock Phosphate and other minerals</t>
  </si>
  <si>
    <t>Altai Phils. Mining Corp.</t>
  </si>
  <si>
    <t>Pamplona</t>
  </si>
  <si>
    <t>Sulfur</t>
  </si>
  <si>
    <t>Far East Cement Corporation</t>
  </si>
  <si>
    <t>Andesite; Basalt; Limestone</t>
  </si>
  <si>
    <t>Grand Cement Mfg. Corp.</t>
  </si>
  <si>
    <t>Cebu</t>
  </si>
  <si>
    <t>Sulfur; Gold</t>
  </si>
  <si>
    <t>EXPA000166VII</t>
  </si>
  <si>
    <t>Ginatilan</t>
  </si>
  <si>
    <t>Limestone, Rock Phosphate and other minerals</t>
  </si>
  <si>
    <t>Basalt; Andesite; Limestone</t>
  </si>
  <si>
    <t>APSA000261VII</t>
  </si>
  <si>
    <t>APSA000202VII</t>
  </si>
  <si>
    <t>APSA000203VII</t>
  </si>
  <si>
    <t>La Libertad &amp; Guihulngan</t>
  </si>
  <si>
    <t>Exploration (2nd renewal of exploration period approved on October 22, 2012)</t>
  </si>
  <si>
    <t>3-letter notice - Order received by party on 09/05/2003 - no letter for recon</t>
  </si>
  <si>
    <t>Order of Rejection received on 12/08/2005</t>
  </si>
  <si>
    <t>Rejected - April 01, 2008.  Motion for Reconsideration received on April 17, 2008 denied on September 23, 2009, received on October 01, 2009, no motion for reconsideration, applied with EXPA000179VII of Gershon Dulang</t>
  </si>
  <si>
    <t>Rejected on February 27, 2009. Motion for Reconsideration denied on April 22, 2009</t>
  </si>
  <si>
    <t>Argao</t>
  </si>
  <si>
    <t>Andesite, Diorite, etc.</t>
  </si>
  <si>
    <t>Lim, Alexander S.</t>
  </si>
  <si>
    <t>Aloguinsan Mining &amp; Ind'l. Corp.</t>
  </si>
  <si>
    <t>Limestone &amp; associated cement raw minerals</t>
  </si>
  <si>
    <t>APSA000415VII</t>
  </si>
  <si>
    <t>Argao Resources Corp.</t>
  </si>
  <si>
    <t>APSA000400VII</t>
  </si>
  <si>
    <t>APSA000010VII</t>
  </si>
  <si>
    <t>APSA000011VII</t>
  </si>
  <si>
    <t>APSA000013VII</t>
  </si>
  <si>
    <t>APSA000016VII</t>
  </si>
  <si>
    <t>APSA000017VII</t>
  </si>
  <si>
    <t>APSA000025VII</t>
  </si>
  <si>
    <t>APSA000027VII</t>
  </si>
  <si>
    <t>APSA000029VII</t>
  </si>
  <si>
    <t>APSA000030VII</t>
  </si>
  <si>
    <t>APSA000031VII</t>
  </si>
  <si>
    <t>Pyrite Mineral Resources Corp.</t>
  </si>
  <si>
    <t>APSA000024VII</t>
  </si>
  <si>
    <t>Tanchan Cement Inc.</t>
  </si>
  <si>
    <t>Vallehermoso</t>
  </si>
  <si>
    <t>Per PO letter, Order was received on January 18, 2010, motion for reconsideration received on May 17, 2010</t>
  </si>
  <si>
    <t>EP-000013VII</t>
  </si>
  <si>
    <t>Eikon Minerals, Inc.</t>
  </si>
  <si>
    <t>IP 000024VII
(1st renewal)</t>
  </si>
  <si>
    <t>IP 000025VII
(1st renewal)</t>
  </si>
  <si>
    <t>Registered on January 09, 2013</t>
  </si>
  <si>
    <t>Notice of Relinquishment of the whole area received on April 02, 2008 and approved and posted at MGB-7 from May 2 to 15, 2008 and at MGB-CO from August 12-26, 2008</t>
  </si>
  <si>
    <t>IPA000053VII</t>
  </si>
  <si>
    <t>Villanueva, Aundry</t>
  </si>
  <si>
    <t>MPP-000001VII (1st renewal)</t>
  </si>
  <si>
    <t>MPP-004-2004VII (1st renewal)</t>
  </si>
  <si>
    <t>MPP007-2005VII (1st renewal)</t>
  </si>
  <si>
    <t>Intex Resources Philippines, Inc. {formerly Crew Minerals (Phils.) Inc.}</t>
  </si>
  <si>
    <t>EXPA000149VII</t>
  </si>
  <si>
    <t>Getafe; Talibon; Trinidad</t>
  </si>
  <si>
    <t>Mivil Mining Corporation</t>
  </si>
  <si>
    <t>APSA000259VII</t>
  </si>
  <si>
    <t>APSA000265VII</t>
  </si>
  <si>
    <t>APSA000224VII</t>
  </si>
  <si>
    <t>APSA000234VII</t>
  </si>
  <si>
    <t>APSA000236VII</t>
  </si>
  <si>
    <t>APSA000434VII</t>
  </si>
  <si>
    <t>REJECTED 09/11/2003
Letter/Motion for Reconsideration received on 10/09/2003 - denied 02/11/2005 (open - applied with MPSA on 02/14/2005)</t>
  </si>
  <si>
    <t>Go, Manuel S.</t>
  </si>
  <si>
    <t>Talisay City and Minglanilla</t>
  </si>
  <si>
    <t>Limestone; Dolomite</t>
  </si>
  <si>
    <t>Torrefiel, Douglas</t>
  </si>
  <si>
    <t>APSA000200VII</t>
  </si>
  <si>
    <t>APSA000436VII</t>
  </si>
  <si>
    <t>For issuance of Area Status and Clearance</t>
  </si>
  <si>
    <t>Borja, Arlene T.</t>
  </si>
  <si>
    <t>EP 000009VII
(1st renewal)</t>
  </si>
  <si>
    <t>Re-indorsed on 04/05/2010</t>
  </si>
  <si>
    <t>APSA000293VII</t>
  </si>
  <si>
    <t>APSA000373VII</t>
  </si>
  <si>
    <t>Mineral Frontier Resources &amp; Development Corporation</t>
  </si>
  <si>
    <t>Limestone, Shale, Pozzolan &amp; other mineral deposits</t>
  </si>
  <si>
    <t>Copper, Gold, Zinc, Silica, etc.</t>
  </si>
  <si>
    <t>IPA000076VII</t>
  </si>
  <si>
    <t>Mercado, Daniel Angelo E.</t>
  </si>
  <si>
    <t>Under preliminary evaluation</t>
  </si>
  <si>
    <t>Talibon &amp; Jetafe</t>
  </si>
  <si>
    <t>Gold; Silver; Copper</t>
  </si>
  <si>
    <t>Coralline Limestone</t>
  </si>
  <si>
    <t>EXPA000021VII</t>
  </si>
  <si>
    <t>Consolacion; Liloan; Cebu City</t>
  </si>
  <si>
    <t>APSA000320VII</t>
  </si>
  <si>
    <t>Monro Consolidated Development Mining Corporation</t>
  </si>
  <si>
    <t>APSA000327VII</t>
  </si>
  <si>
    <t>For submission of deficiencies per MGB-CO Memorandum dated April 18, 2012. Returmed on 08/31/2012</t>
  </si>
  <si>
    <t>Notice of withdrawal approved on 12/17/2007 &amp; posted until February 15, 2008</t>
  </si>
  <si>
    <t>Undergoing posting.</t>
  </si>
  <si>
    <t>REJECTED - 11/14/2006
Letter/Motion for Reconsideration denied on 03/26/2007 (Order recd on 04/17/2007 per Pasig City PO Certification</t>
  </si>
  <si>
    <t>Trans-Asia Oil &amp; Mineral Development Corporation</t>
  </si>
  <si>
    <t>Benedicto, Benedict</t>
  </si>
  <si>
    <t>Bentonitic Tuff</t>
  </si>
  <si>
    <t>Manjuyod</t>
  </si>
  <si>
    <t>Neg. Or.</t>
  </si>
  <si>
    <t>Magnetite</t>
  </si>
  <si>
    <t>APSA000196VII</t>
  </si>
  <si>
    <t>Issued by MGB-7</t>
  </si>
  <si>
    <t>APSA000380VII</t>
  </si>
  <si>
    <t>Balamban; Asturias</t>
  </si>
  <si>
    <t>EXPA000096VII</t>
  </si>
  <si>
    <t>WITH PENDING PROTEST - with MGB-7 Legal Section</t>
  </si>
  <si>
    <t>South Western Cement Corporation</t>
  </si>
  <si>
    <t>04/16/2002</t>
  </si>
  <si>
    <t>Full conflict with existing tenements
Order of Rejection received by party on 05/20/2004</t>
  </si>
  <si>
    <t>Andesite; Diorite; Basalt</t>
  </si>
  <si>
    <t>Labunog, Eduardo L.</t>
  </si>
  <si>
    <t>Alfaro, Peblea Q.</t>
  </si>
  <si>
    <t>APSA000035VII</t>
  </si>
  <si>
    <t>Celso K. Inocente</t>
  </si>
  <si>
    <t>Vicente Colina</t>
  </si>
  <si>
    <t>APSA000198VII</t>
  </si>
  <si>
    <t>APSA000419VII</t>
  </si>
  <si>
    <t>Divine Works Dev. Corp.</t>
  </si>
  <si>
    <t>Buenavista &amp; Catigbian</t>
  </si>
  <si>
    <t>Registered on April 18, 2011</t>
  </si>
  <si>
    <t>First renewal, registered on 04/12/2011</t>
  </si>
  <si>
    <t>Phosphate Rock and other minerals</t>
  </si>
  <si>
    <t>Basay and Bayawan City</t>
  </si>
  <si>
    <t>APSA000110VII</t>
  </si>
  <si>
    <t>APSA000117VII</t>
  </si>
  <si>
    <t>APSA000393VII</t>
  </si>
  <si>
    <t>APSA000394VII</t>
  </si>
  <si>
    <t>Aloguinsan</t>
  </si>
  <si>
    <t>Andesite; Limestone</t>
  </si>
  <si>
    <t>Calape</t>
  </si>
  <si>
    <t>Larena</t>
  </si>
  <si>
    <t>Limestone; Clay; Sandstone; Shale</t>
  </si>
  <si>
    <t>IP 000016VII
 (1st renewal)</t>
  </si>
  <si>
    <t>Cebu City &amp; Compostela</t>
  </si>
  <si>
    <t>Southgate Mining Corp.</t>
  </si>
  <si>
    <t>Pacifica, Inc.</t>
  </si>
  <si>
    <t>Consolacion</t>
  </si>
  <si>
    <t>Viet-Phil Optimum Ventures, Inc.</t>
  </si>
  <si>
    <t>2.   Under Process (Refer to "ANNEX A - DETAILED STATISTICS OF PROCESSING OF MINING APPLICATIONS" for details)</t>
  </si>
  <si>
    <t>3.  Denied/Rejected</t>
  </si>
  <si>
    <t>Endorsed to MGB-CO on 11/23/2009, returned to MGB-7 on 10/03/2011, re-indorsed on 10/02/2012</t>
  </si>
  <si>
    <t>Endorsed to MGB-CO on May 31, 2010, returned on October 11, 2011, re-indorsed on 03/23/2012</t>
  </si>
  <si>
    <t>Endorsed to MGB-CO on 07/26/2010, returned to MGB-7 on 10/18/2011, re-indorsed on 08/28/2012</t>
  </si>
  <si>
    <t>Endorsed to MGB-CO on 09/07/2010, returned to MGB-7 on 11/21/2011, re-indorsed on 12/15/2011</t>
  </si>
  <si>
    <t>Lafarge Republic, Inc. (formerly Republic Cement Corporation )</t>
  </si>
  <si>
    <t>Revised Environmental Work Program endorsed on 08/28/2012</t>
  </si>
  <si>
    <t>Pinamungahan and Toledo City</t>
  </si>
  <si>
    <t>Silica; Limestone and other minerals</t>
  </si>
  <si>
    <t>APSA000038VII</t>
  </si>
  <si>
    <r>
      <t>REJECTED - 01/30/2001 (failure to comply with MO 99-10).</t>
    </r>
    <r>
      <rPr>
        <sz val="9"/>
        <rFont val="Arial"/>
        <family val="2"/>
      </rPr>
      <t xml:space="preserve"> </t>
    </r>
    <r>
      <rPr>
        <b/>
        <sz val="9"/>
        <rFont val="Arial"/>
        <family val="2"/>
      </rPr>
      <t>With pending Appeal filed at MGB-CO on 10/29/2001.</t>
    </r>
  </si>
  <si>
    <r>
      <t>Rejected on February 27, 2009</t>
    </r>
    <r>
      <rPr>
        <sz val="9"/>
        <rFont val="Arial"/>
        <family val="2"/>
      </rPr>
      <t xml:space="preserve">. </t>
    </r>
    <r>
      <rPr>
        <sz val="8"/>
        <rFont val="Arial"/>
        <family val="2"/>
      </rPr>
      <t>Motion for Reconsideration denied on May 27, 2009.</t>
    </r>
    <r>
      <rPr>
        <b/>
        <sz val="9"/>
        <rFont val="Arial"/>
        <family val="2"/>
      </rPr>
      <t xml:space="preserve"> With</t>
    </r>
    <r>
      <rPr>
        <sz val="9"/>
        <rFont val="Arial"/>
        <family val="2"/>
      </rPr>
      <t xml:space="preserve"> </t>
    </r>
    <r>
      <rPr>
        <b/>
        <sz val="9"/>
        <rFont val="Arial"/>
        <family val="2"/>
      </rPr>
      <t>appeal filed at MGB-CO</t>
    </r>
  </si>
  <si>
    <r>
      <t>Rejected on February 27, 2009. Motion for Reconsideration denied on May 27, 2009.</t>
    </r>
    <r>
      <rPr>
        <b/>
        <sz val="9"/>
        <rFont val="Arial"/>
        <family val="2"/>
      </rPr>
      <t xml:space="preserve"> With</t>
    </r>
    <r>
      <rPr>
        <sz val="9"/>
        <rFont val="Arial"/>
        <family val="2"/>
      </rPr>
      <t xml:space="preserve"> </t>
    </r>
    <r>
      <rPr>
        <b/>
        <sz val="9"/>
        <rFont val="Arial"/>
        <family val="2"/>
      </rPr>
      <t>appeal filed at MGB-CO</t>
    </r>
  </si>
  <si>
    <r>
      <t>Rejected on November 15, 2002</t>
    </r>
    <r>
      <rPr>
        <sz val="9"/>
        <rFont val="Arial"/>
        <family val="2"/>
      </rPr>
      <t xml:space="preserve">. </t>
    </r>
    <r>
      <rPr>
        <sz val="8"/>
        <rFont val="Arial"/>
        <family val="2"/>
      </rPr>
      <t xml:space="preserve">Motion for Reconsideration denied on September 17, 2007. </t>
    </r>
    <r>
      <rPr>
        <b/>
        <sz val="9"/>
        <rFont val="Arial"/>
        <family val="2"/>
      </rPr>
      <t xml:space="preserve">With Appeal filed at MGB-CO on 11/27/2007 </t>
    </r>
  </si>
  <si>
    <t>REASON FOR DENIAL/REMARKS</t>
  </si>
  <si>
    <t>Returned (failure to comply with 3-letter notice)</t>
  </si>
  <si>
    <t>Abandoned</t>
  </si>
  <si>
    <t>Withdrawn - Notice of withdrawal recd. 5/5/2000 Approved 5/26/2000</t>
  </si>
  <si>
    <t>Abandoned - Notice of Abandonement posted from 12/11/2002 to 12/26/2002</t>
  </si>
  <si>
    <t>Returned for failure to comply with requirements</t>
  </si>
  <si>
    <t>No Motion for Reconsideration filed within the prescribed period</t>
  </si>
  <si>
    <t>APSA000087VII</t>
  </si>
  <si>
    <t>APSA000065VII</t>
  </si>
  <si>
    <t>To Date</t>
  </si>
  <si>
    <t>To  Date</t>
  </si>
  <si>
    <t>Greywacke; Sandstone; Silica</t>
  </si>
  <si>
    <t>Failure to comply with 3-Letters Notice. No motion for reconsideration filed within the prescribed period.</t>
  </si>
  <si>
    <t>Dalaguete; Alcoy &amp; Ginatilan</t>
  </si>
  <si>
    <t>Order duly received on December 29, 2009 per Registry Return Receipt. No record of motion for reconsideration</t>
  </si>
  <si>
    <t>Sycamore Mng. &amp; Dev. Corp. (formerly Marc Supapo)</t>
  </si>
  <si>
    <t>Samboan</t>
  </si>
  <si>
    <t>Nelzen Development Corporation</t>
  </si>
  <si>
    <t>Muntuerto, Jr., Anastacio</t>
  </si>
  <si>
    <t>Under protest by Cebu Universal Traders (Civil case No. 16122)</t>
  </si>
  <si>
    <t>Creus, Celsa</t>
  </si>
  <si>
    <t>09/25/2007</t>
  </si>
  <si>
    <t>EXPA000115VII</t>
  </si>
  <si>
    <t>APSA000429VII</t>
  </si>
  <si>
    <t>APSA000430VII</t>
  </si>
  <si>
    <t>APSA000433VII</t>
  </si>
  <si>
    <t>EXPA000086VII</t>
  </si>
  <si>
    <t>REJECTED - 12/08/2006
Motion for Reconsideration denied on July 17, 2009. Applied with EXPA000174VII on 08/20/2009</t>
  </si>
  <si>
    <t>APSA000211VII</t>
  </si>
  <si>
    <t>APSA000213VII</t>
  </si>
  <si>
    <t>APSA000214VII</t>
  </si>
  <si>
    <t>APSA000215VII</t>
  </si>
  <si>
    <t>APSA000216VII</t>
  </si>
  <si>
    <t xml:space="preserve">     5.  Forwarded applications with larger area to Regional Office covering larger area of the application</t>
  </si>
  <si>
    <t>SUMMARY STATISTICS OF MINING TENEMENTS</t>
  </si>
  <si>
    <t xml:space="preserve">I.  NUMBER OF MINING TENEMENTS  </t>
  </si>
  <si>
    <t>MLC</t>
  </si>
  <si>
    <t>PLC</t>
  </si>
  <si>
    <t>LLC</t>
  </si>
  <si>
    <t>Bais City, Tanjay City and Amlan</t>
  </si>
  <si>
    <t>Clarin; Inabanga</t>
  </si>
  <si>
    <t xml:space="preserve">5.  Forwarded applications with larger area to Regional Office covering larger area of the application </t>
  </si>
  <si>
    <t>6. Total Area of Existing Applications ( II.A.2 +  II.A.3.1+ II.B.5.2)</t>
  </si>
  <si>
    <t>1.  Approved (II.B.1.2 + B.1.3)</t>
  </si>
  <si>
    <t>2.  Cancelled (II.B.2.1 + II.B.2.2)</t>
  </si>
  <si>
    <t>6.  Total Area of Existing Approved Tenements ( II.B.1.3 + II.B.2.1)</t>
  </si>
  <si>
    <t>EXP000001VII</t>
  </si>
  <si>
    <t>EXP000002VII</t>
  </si>
  <si>
    <t>EXP000003VII</t>
  </si>
  <si>
    <t>Under Final Evaluation (no NCIP Certification Precondition/MOA, with NCIP FBI).</t>
  </si>
  <si>
    <t>EXPA000179VII</t>
  </si>
  <si>
    <t>Andesite; Diorite and other minerals</t>
  </si>
  <si>
    <t>Teresa Marble Corp.</t>
  </si>
  <si>
    <t>Tabogon; Borbon</t>
  </si>
  <si>
    <t>Buenavista &amp; Inabanga</t>
  </si>
  <si>
    <t xml:space="preserve">      8.3   For Resolution of Motion for Reconsideration of rejected applications</t>
  </si>
  <si>
    <t xml:space="preserve">      8.4   Denied/Rejected (within appeal period of filing of Motion for Reconsideration)</t>
  </si>
  <si>
    <t>NOTE:</t>
  </si>
  <si>
    <t xml:space="preserve">1.  Font: type =  Arial;  size=10 </t>
  </si>
  <si>
    <t>Cebu City; Talisay City and Minglanilla</t>
  </si>
  <si>
    <t>WMC Phils., Inc.</t>
  </si>
  <si>
    <t>Order of Denial declared final and executory per MGB-7 resolution dated January 30, 2012.</t>
  </si>
  <si>
    <t>Order of Denial declared final and executory per MGB-7 resolution dated January 20, 2012.</t>
  </si>
  <si>
    <t>Total conflict with existing tenements. No motion for reconsideration filed within the prescribed period.</t>
  </si>
  <si>
    <t>Failure to comply with 3-letter notice. No motion for reconsideration filed within the prescribed period.</t>
  </si>
  <si>
    <t>Failure to comply with DMO 99-10. No motion for reconsideration filed within the prescribed period.</t>
  </si>
  <si>
    <t>Failure to comply with DMO 99-34. No motion for reconsideration filed within the prescribed period.</t>
  </si>
  <si>
    <t>Applied area inside Watershed Reservation. No motion for reconsideration filed within the prescribed period.</t>
  </si>
  <si>
    <t>Failure to comply with 3-letters notice. No motion for reconsideration filed within the prescribed period.</t>
  </si>
  <si>
    <t>Motion for reconsideration denied on 05/17/2007, no record of appeal filed</t>
  </si>
  <si>
    <t>Motion for reconsideration denied on 05/22/2007, no record of appeal filed</t>
  </si>
  <si>
    <t>Motion for Reconsideration denied, with letter re: will not exercise its right to appeal the rejection order.</t>
  </si>
  <si>
    <t>Rejected 11/14/2003- motion denied 11/7/2006</t>
  </si>
  <si>
    <t>Motion denied - 03/28/2008</t>
  </si>
  <si>
    <t>D.C. Dira Builders Inc. (Formerly Jesus Durano, Jr.)</t>
  </si>
  <si>
    <t>03/29/1996</t>
  </si>
  <si>
    <t>WTG Sand &amp; Gravel Corp.</t>
  </si>
  <si>
    <t>05/09/1996</t>
  </si>
  <si>
    <t>Jo, Michael</t>
  </si>
  <si>
    <t>Order of Rejection declared Final and Executory on February 08, 2012.</t>
  </si>
  <si>
    <r>
      <t xml:space="preserve">Whole applied area is inside Balinsasayao Twin Lakes (NIPAS). </t>
    </r>
    <r>
      <rPr>
        <u val="single"/>
        <sz val="9"/>
        <rFont val="Arial"/>
        <family val="2"/>
      </rPr>
      <t>Order of Rejection declared Final and Executory on January 30, 2012.</t>
    </r>
  </si>
  <si>
    <r>
      <t xml:space="preserve">Failure to comply with 3-letters notice. </t>
    </r>
    <r>
      <rPr>
        <u val="single"/>
        <sz val="9"/>
        <rFont val="Arial"/>
        <family val="2"/>
      </rPr>
      <t>Order of Rejection declared Final and Executory on January 30, 2012.</t>
    </r>
  </si>
  <si>
    <t>First renewal of 2-Year Exploration Period approved on November 26, 2008
Declaration of Mining Project Feasiblity approved on June 02, 2010</t>
  </si>
  <si>
    <t>Consolacion &amp; Liloan</t>
  </si>
  <si>
    <t>EXPA000072VII</t>
  </si>
  <si>
    <t>Guihulngan and Himamaylan</t>
  </si>
  <si>
    <t>Negros Oriental and Negros  Occidental</t>
  </si>
  <si>
    <t>JLR Construction &amp; Aggregates, Inc.</t>
  </si>
  <si>
    <t>Naga Minglanilla</t>
  </si>
  <si>
    <t>Milan, Epifanio</t>
  </si>
  <si>
    <t>Samtan &amp; Luvimin Dev. Corp. (SALUDECO)</t>
  </si>
  <si>
    <t>Pinili, Laurencio</t>
  </si>
  <si>
    <t>IP 000007VII</t>
  </si>
  <si>
    <t>Lariego, Ray Giaceciano</t>
  </si>
  <si>
    <t>Adlawan, Reiner</t>
  </si>
  <si>
    <t>Suico, Esmeraldo</t>
  </si>
  <si>
    <t>Lastimado, Rizaldy</t>
  </si>
  <si>
    <t>4.  Withdrawn by/Returned to Applicant</t>
  </si>
  <si>
    <t>Copper; Gold; Nickel</t>
  </si>
  <si>
    <t>Limestone; Shale; Tuff; Bentonite</t>
  </si>
  <si>
    <t>San Fernando &amp; Carcar</t>
  </si>
  <si>
    <t>10/20/2000</t>
  </si>
  <si>
    <t>LOI &amp; Status Report</t>
  </si>
  <si>
    <t>C.I.T.I. Export Corp.</t>
  </si>
  <si>
    <t>EXPA000176VII</t>
  </si>
  <si>
    <t>Tuff, Limestone, etc.</t>
  </si>
  <si>
    <t>Cristuta, Jesus</t>
  </si>
  <si>
    <t>Gonzales Jr., Socrates</t>
  </si>
  <si>
    <t>IPA000008VII</t>
  </si>
  <si>
    <t>Unirock Corp</t>
  </si>
  <si>
    <t>Mantuhac, Edgardo</t>
  </si>
  <si>
    <t>JJB Enterprises c/o Agnes de la Cruz</t>
  </si>
  <si>
    <t>Camotes Estate Dev. Corp.</t>
  </si>
  <si>
    <t>REJECTED - 09/11/2001
Motion for Reconsideration denied on 05/09/2007  (Denial received on 08/23/2007 per PO letter dated 02/15/2008)</t>
  </si>
  <si>
    <t>Guindulman, Duero &amp; Jagna</t>
  </si>
  <si>
    <t>Pending resolution of petition filed by APO Cement Corporation</t>
  </si>
  <si>
    <t xml:space="preserve">Limestone; Shale; </t>
  </si>
  <si>
    <t>Abear, Gabriel F.</t>
  </si>
  <si>
    <t>Gold, silver, Copper</t>
  </si>
  <si>
    <t>EXPA000067VII</t>
  </si>
  <si>
    <t>APSA000356VII</t>
  </si>
  <si>
    <t>APSA000359VII</t>
  </si>
  <si>
    <t>APSA000134VII</t>
  </si>
  <si>
    <t>APSA000137VII</t>
  </si>
  <si>
    <t>APSA000308VII</t>
  </si>
  <si>
    <t>APSA000392VII</t>
  </si>
  <si>
    <t>APSA000178VII</t>
  </si>
  <si>
    <t>Loon; Maribojoc</t>
  </si>
  <si>
    <t>Siaton and Zambo-anguita</t>
  </si>
  <si>
    <t>Copper, Gold, Silver, Molybdenum, etc.</t>
  </si>
  <si>
    <t>APSA000409VII</t>
  </si>
  <si>
    <t>APSA000095VII</t>
  </si>
  <si>
    <t xml:space="preserve">     3.  Cancelled</t>
  </si>
  <si>
    <t xml:space="preserve">           3.1  Motion for Reconsideration/Appeal</t>
  </si>
  <si>
    <t xml:space="preserve">           3.2  With Finality</t>
  </si>
  <si>
    <t xml:space="preserve">     4.  Abandoned</t>
  </si>
  <si>
    <t xml:space="preserve">     5.  Wholly Relinquished to Govt.</t>
  </si>
  <si>
    <t>B.  APPROVED MINING TENEMENTS</t>
  </si>
  <si>
    <t>AMPP-00020(2011)</t>
  </si>
  <si>
    <t>Order of Denial declared final and executory per MGB-7 resolution dated January 20, 2012</t>
  </si>
  <si>
    <t>Order of Denial declared final and executory per MGB-7 resolution dated December 13, 2011</t>
  </si>
  <si>
    <t>IP 000008VII</t>
  </si>
  <si>
    <t>IP 000009VII</t>
  </si>
  <si>
    <t>Obiso, Anastacio</t>
  </si>
  <si>
    <t>IP000022VII</t>
  </si>
  <si>
    <t>IPA-008(92)</t>
  </si>
  <si>
    <t>IPA-002(94)</t>
  </si>
  <si>
    <t>IPA-005(94)</t>
  </si>
  <si>
    <t>IPA-018(94)</t>
  </si>
  <si>
    <t>IPA-002(95)</t>
  </si>
  <si>
    <t>IPA-011(95)</t>
  </si>
  <si>
    <t>IPA-011(92)</t>
  </si>
  <si>
    <t>IPA-004(94)</t>
  </si>
  <si>
    <t>IPA-012(94)</t>
  </si>
  <si>
    <t>IPA-015(94)</t>
  </si>
  <si>
    <t>IPA-003(94)</t>
  </si>
  <si>
    <t xml:space="preserve">      3.1  With Appeal/Motion for Reconsideration</t>
  </si>
  <si>
    <t>TOTAL AREA WITH APPEAL/MOTION FOR RECONSIDERATION</t>
  </si>
  <si>
    <t xml:space="preserve">           3.2  With Finality (under PMDC)</t>
  </si>
  <si>
    <r>
      <t xml:space="preserve">With opposition from SB Maribojoc (Resolution No. 30, Series of 2009) filed at Panel of Arbitrators, docket fee paid on June 22, 2009. Already published, posted and aired over the radio. </t>
    </r>
    <r>
      <rPr>
        <b/>
        <sz val="8"/>
        <rFont val="Arial"/>
        <family val="2"/>
      </rPr>
      <t>Processing of application is held in abeyance.</t>
    </r>
  </si>
  <si>
    <t>EXPA000201VII</t>
  </si>
  <si>
    <t>EXPA000202VII</t>
  </si>
  <si>
    <t>Yu, Gina T.</t>
  </si>
  <si>
    <t>Amlan, Pamplona, San Jose and Sibulan</t>
  </si>
  <si>
    <t>Copper; Gold; Sulfur</t>
  </si>
  <si>
    <t>Amlan; San Jose</t>
  </si>
  <si>
    <t>Copper, Gold, Manganese, etc.</t>
  </si>
  <si>
    <t>Area previously covered by EP 000007VII. Processing of application is held in abeyance per DMO 2011-01</t>
  </si>
  <si>
    <t>Tan, Andrea</t>
  </si>
  <si>
    <t>Lila; Dimiao</t>
  </si>
  <si>
    <t>Amlan, Bindoy, Sibulan, Bacong, Dauin, San Jose, Manjuyod, Ayungon, Tayasan, Jimalalud, La Libertad, Guihulngan, Vallehermoso</t>
  </si>
  <si>
    <t>Processing of application is held in abeyance per DMO 2011-01</t>
  </si>
  <si>
    <t xml:space="preserve">     2.5.  With pending case filed with Panel of Arbitrators</t>
  </si>
  <si>
    <r>
      <t>REJECTED 03/05/2001</t>
    </r>
    <r>
      <rPr>
        <i/>
        <sz val="9"/>
        <rFont val="Arial"/>
        <family val="2"/>
      </rPr>
      <t xml:space="preserve"> (failure to comply with MO 99-10). </t>
    </r>
    <r>
      <rPr>
        <sz val="9"/>
        <rFont val="Arial"/>
        <family val="2"/>
      </rPr>
      <t>Motion for Reconsideration  denied on 06/12/2007 (Received on 06/21/2007 per PO Certification)</t>
    </r>
  </si>
  <si>
    <t>Inside Watershed Reserve</t>
  </si>
  <si>
    <t xml:space="preserve">     3.  Withdrawn by/Returned to applicant</t>
  </si>
  <si>
    <t xml:space="preserve">     4.  With pending case filed with Panel of Arbitrators</t>
  </si>
  <si>
    <t>DATE WITHDRAWN/ RETURNED</t>
  </si>
  <si>
    <t>Withdrawn, Not registered with this office.</t>
  </si>
  <si>
    <t>EXPA000177VII</t>
  </si>
  <si>
    <t>Limestone and other related minerals</t>
  </si>
  <si>
    <t>Rex T. Gerona</t>
  </si>
  <si>
    <t>Bioclastic limestone</t>
  </si>
  <si>
    <t>MPSA-013-93VII</t>
  </si>
  <si>
    <t>MPSA-024-94VII</t>
  </si>
  <si>
    <t>MPSA-030-95VII</t>
  </si>
  <si>
    <t>MPSA-038-96VII</t>
  </si>
  <si>
    <t>MPSA-059-96VII</t>
  </si>
  <si>
    <t>MPSA-060-96VII</t>
  </si>
  <si>
    <t>MPSA-067A-97VII</t>
  </si>
  <si>
    <t>MPSA-093-97VII</t>
  </si>
  <si>
    <t>MPSA-100-97VII</t>
  </si>
  <si>
    <t>MPSA-101-97VII</t>
  </si>
  <si>
    <t>MPSA-111-98VII</t>
  </si>
  <si>
    <t>MPSA-117-98VII</t>
  </si>
  <si>
    <t>MPSA-131-99VII</t>
  </si>
  <si>
    <t>MPSA-132-99VII</t>
  </si>
  <si>
    <t>MPSA-133-99VII</t>
  </si>
  <si>
    <t>MPSA-147-99VII</t>
  </si>
  <si>
    <t>MPSA-150-2000VII</t>
  </si>
  <si>
    <t>MPSA-155-2000VII</t>
  </si>
  <si>
    <t>MPSA-193-2004VII</t>
  </si>
  <si>
    <t>MPSA-194-2004VII</t>
  </si>
  <si>
    <t>MPSA-203-2004VII</t>
  </si>
  <si>
    <t>MPSA-205-2004VII</t>
  </si>
  <si>
    <t>MPSA-208-2005VII</t>
  </si>
  <si>
    <t>MPSA-210-2005VII</t>
  </si>
  <si>
    <t>MPSA-218-2005VII</t>
  </si>
  <si>
    <t>MPSA-264-2008-VII</t>
  </si>
  <si>
    <t>MPSA-286-2009-VII</t>
  </si>
  <si>
    <t>MPSA-287-2009-VII</t>
  </si>
  <si>
    <t>MPSA-307-2009VII</t>
  </si>
  <si>
    <t>EXPA000100VII</t>
  </si>
  <si>
    <t>EXPA000101VII</t>
  </si>
  <si>
    <t>Seaport Cement Corporation</t>
  </si>
  <si>
    <t>APSA000036VII</t>
  </si>
  <si>
    <t>Chua, Domingo</t>
  </si>
  <si>
    <t>Maribojoc</t>
  </si>
  <si>
    <t>line no.</t>
  </si>
  <si>
    <t>APSA000288VII</t>
  </si>
  <si>
    <r>
      <t xml:space="preserve">Area covered by EXPA000068VII.  </t>
    </r>
    <r>
      <rPr>
        <b/>
        <sz val="9"/>
        <rFont val="Arial"/>
        <family val="2"/>
      </rPr>
      <t>Processing held in abeyance</t>
    </r>
    <r>
      <rPr>
        <sz val="9"/>
        <rFont val="Arial"/>
        <family val="2"/>
      </rPr>
      <t xml:space="preserve"> pending resolution of appeal filed on the denial of motion for reconsideration of EXPA000068VII.</t>
    </r>
  </si>
  <si>
    <t>EXPA000169VII</t>
  </si>
  <si>
    <t>Libor, Dominador</t>
  </si>
  <si>
    <t>Dolomite; Limestone</t>
  </si>
  <si>
    <t>Dolomitic limestone</t>
  </si>
  <si>
    <t>Siaton and Zamboanguita</t>
  </si>
  <si>
    <t>Apo Land and Quarry Corporation</t>
  </si>
  <si>
    <t>Naga; Minglanilla</t>
  </si>
  <si>
    <t>Basalt; Andesite</t>
  </si>
  <si>
    <t>Toledo City &amp; Naga</t>
  </si>
  <si>
    <t>Marble; Aggregates; Silica</t>
  </si>
  <si>
    <t>Gold, Copper, Nickel</t>
  </si>
  <si>
    <t>Bayawan City and Basay</t>
  </si>
  <si>
    <t>Magnetite sand and other minerals</t>
  </si>
  <si>
    <t>APSA000444VII</t>
  </si>
  <si>
    <t>REMARKS</t>
  </si>
  <si>
    <t>Province</t>
  </si>
  <si>
    <t>None</t>
  </si>
  <si>
    <t>Philicoal Mineral Resources, Inc.</t>
  </si>
  <si>
    <t>EXPA000118VII</t>
  </si>
  <si>
    <t>Toledo City and Balamban</t>
  </si>
  <si>
    <t>Calapan Mng. Expl. Corp.</t>
  </si>
  <si>
    <t>EXPA000120VII</t>
  </si>
  <si>
    <t>Mingson Mining Industrial Corp.</t>
  </si>
  <si>
    <t>With request for reinstatement  addressed to DENR Secretary per letter dated November 29, 2005</t>
  </si>
  <si>
    <t>Motion for Reconsideration denied on 04/11/2007. No Appeal filed at MGB-CO within the prescribed period</t>
  </si>
  <si>
    <t>Return Receipt of Order of Rejection received on 04/12/2005</t>
  </si>
  <si>
    <t>Failure to comply with DMO 97-07</t>
  </si>
  <si>
    <t>3-letter notice
Motion for Recon denied - 03/21/05 - with waiver of appeal</t>
  </si>
  <si>
    <t>Inside geothermal reservation</t>
  </si>
  <si>
    <t>DMO 97-07</t>
  </si>
  <si>
    <t>Date of receipt of ORDER - 09/02/2003</t>
  </si>
  <si>
    <t>DMO 99-34 - Date of receipt of ORDER 09/12/2003 per Letter from Talisay PO dated 05/20/2004</t>
  </si>
  <si>
    <t>MPSA-314-2010VII</t>
  </si>
  <si>
    <t>MPSA-323-2010VII</t>
  </si>
  <si>
    <t>MPSA-327-2010VII</t>
  </si>
  <si>
    <t>MPSA-330-2010VII</t>
  </si>
  <si>
    <t>MPSA-335-2010VII</t>
  </si>
  <si>
    <t>MPSA-348-2010VII</t>
  </si>
  <si>
    <t xml:space="preserve">    2.3   Cancelled with Finality</t>
  </si>
  <si>
    <t>APSA000263VII</t>
  </si>
  <si>
    <t>APSA000264VII</t>
  </si>
  <si>
    <t>APSA000266VII</t>
  </si>
  <si>
    <t>APSA000381VII</t>
  </si>
  <si>
    <t>Bentonite; Silica</t>
  </si>
  <si>
    <t>Acojedo, Elpidio</t>
  </si>
  <si>
    <t>Processing held in abeyance pending resolution of petition filed by APO Cement Corporation on June 24, 1996</t>
  </si>
  <si>
    <t>Talibon &amp; Trinidad</t>
  </si>
  <si>
    <t>EXPA000078VII</t>
  </si>
  <si>
    <t>Darnayla, Virgilio</t>
  </si>
  <si>
    <t>Lapulapu City</t>
  </si>
  <si>
    <t>Base Metals Min. Res. Corp.</t>
  </si>
  <si>
    <t>Amlan, Pamplona and San Jose</t>
  </si>
  <si>
    <t>EXPAOMR006VII</t>
  </si>
  <si>
    <t>APSA000379VII</t>
  </si>
  <si>
    <t>Aggregates; Basalt</t>
  </si>
  <si>
    <t>Basalt, clay, silica, etc.</t>
  </si>
  <si>
    <t>T and D Kim Phils., Inc.</t>
  </si>
  <si>
    <t>EXPA000199VII</t>
  </si>
  <si>
    <t>Limestone, greywacke and other non-metallic minerals</t>
  </si>
  <si>
    <t>Limestone &amp; other associated minerals</t>
  </si>
  <si>
    <t>Lhuillier, Michel</t>
  </si>
  <si>
    <t>APSA000364VII</t>
  </si>
  <si>
    <t>APSA000422VII</t>
  </si>
  <si>
    <t>APSA000424VII</t>
  </si>
  <si>
    <t>APSA000425VII</t>
  </si>
  <si>
    <t>IP 000021VII
(1st renewal)</t>
  </si>
  <si>
    <t>IP 000018VII
(2nd renewal)</t>
  </si>
  <si>
    <t>IP 000019VII
(1st renewal)</t>
  </si>
  <si>
    <t>IP 000020VII
(2nd renewal)</t>
  </si>
  <si>
    <t>Operating.  Registered on July 04, 2010</t>
  </si>
  <si>
    <t>IP  000012VII
(1st renewal)</t>
  </si>
  <si>
    <t>The Gold Company, Inc.</t>
  </si>
  <si>
    <t>Sandstone; Limestone</t>
  </si>
  <si>
    <t>Yu, James O.</t>
  </si>
  <si>
    <t>02/05/2002</t>
  </si>
  <si>
    <t>Panglao and Dauis</t>
  </si>
  <si>
    <t>Limestone and other minerals</t>
  </si>
  <si>
    <t>Copper; Gold and other associated minerals</t>
  </si>
  <si>
    <t>Naga City</t>
  </si>
  <si>
    <r>
      <t>Lazi and</t>
    </r>
    <r>
      <rPr>
        <sz val="8"/>
        <rFont val="Arial"/>
        <family val="2"/>
      </rPr>
      <t xml:space="preserve">
</t>
    </r>
    <r>
      <rPr>
        <sz val="9"/>
        <rFont val="Arial"/>
        <family val="2"/>
      </rPr>
      <t>Maria</t>
    </r>
  </si>
  <si>
    <t>Ginatilan and Malabuyoc</t>
  </si>
  <si>
    <t>EXPA000127VII</t>
  </si>
  <si>
    <t>Mandaue City &amp; Consolacion</t>
  </si>
  <si>
    <t>Cordova &amp; Lapulapu City</t>
  </si>
  <si>
    <t>Blessed Mining Corp.</t>
  </si>
  <si>
    <t>APSA000249VII</t>
  </si>
  <si>
    <t>Under final evaluation (with NCIP)</t>
  </si>
  <si>
    <t>EXPA000031VII</t>
  </si>
  <si>
    <t>EXPA000036VII</t>
  </si>
  <si>
    <t>Balamban</t>
  </si>
  <si>
    <t>Minglanilla</t>
  </si>
  <si>
    <t>Uy, Christopher Lyndon C.</t>
  </si>
  <si>
    <t>EXPA000113VII</t>
  </si>
  <si>
    <t>APSA000207VII</t>
  </si>
  <si>
    <t>Tanchan, Santiago III</t>
  </si>
  <si>
    <t>Rint, Mark Rommel</t>
  </si>
  <si>
    <t>Saberon, Leo B.</t>
  </si>
  <si>
    <t>Limestone; Phosphate rock</t>
  </si>
  <si>
    <t>APSA000079VII</t>
  </si>
  <si>
    <t>APSA000138VII</t>
  </si>
  <si>
    <t>Copper, Gold, limestone, etc.</t>
  </si>
  <si>
    <t>EXPA000074VII</t>
  </si>
  <si>
    <t>EXPA000075VII</t>
  </si>
  <si>
    <t>Compostela; Danao City; Cebu City</t>
  </si>
  <si>
    <t>Registry Return Receipt not received by MGB-7 - no motion for recon</t>
  </si>
  <si>
    <t>Diorite; Andesite</t>
  </si>
  <si>
    <t>DATE OF FILING OF CASE</t>
  </si>
  <si>
    <t>DATE FORWARDED</t>
  </si>
  <si>
    <t>B.  Approved Mining Tenements</t>
  </si>
  <si>
    <t xml:space="preserve">     1.  Pending Registration</t>
  </si>
  <si>
    <t xml:space="preserve">     2.  Registered</t>
  </si>
  <si>
    <t>Order of Denial of Motion received on 11/28/2006 per Mandaue City PO  certification dated 06/13/2007</t>
  </si>
  <si>
    <t>EXPA000035VII</t>
  </si>
  <si>
    <t>Copper; Gold; Limestone</t>
  </si>
  <si>
    <t>APSA000167VII</t>
  </si>
  <si>
    <t>Consolacion Liloan &amp; Mandaue City</t>
  </si>
  <si>
    <t>Cebu City</t>
  </si>
  <si>
    <t>Andesite; Basalt</t>
  </si>
  <si>
    <t>Millineum Industrial Commercial Corporation</t>
  </si>
  <si>
    <t>APSA000289VII</t>
  </si>
  <si>
    <t>APSA000310VII</t>
  </si>
  <si>
    <t>Retuerto, Ramon</t>
  </si>
  <si>
    <t>Conso-lacion &amp; Liloan</t>
  </si>
  <si>
    <t xml:space="preserve">          2.5 Area under moratorium per MGB Memorandum dated October 15, 2010</t>
  </si>
  <si>
    <t xml:space="preserve">          2.6 With Finality/Executory</t>
  </si>
  <si>
    <t>TOTAL AREA</t>
  </si>
  <si>
    <t>NONE</t>
  </si>
  <si>
    <t>Balamban Concrete Aggregates &amp; Construction, Inc.</t>
  </si>
  <si>
    <t>APSA000153VII</t>
  </si>
  <si>
    <t>APSA000156VII</t>
  </si>
  <si>
    <t>Tayasan</t>
  </si>
  <si>
    <t>Tan, Rey Anthony V.</t>
  </si>
  <si>
    <t>Loon; Calape</t>
  </si>
  <si>
    <t>APSA000309VII</t>
  </si>
  <si>
    <t>APSA000319VII</t>
  </si>
  <si>
    <t>APSA000204VII</t>
  </si>
  <si>
    <t>APSA000205VII</t>
  </si>
  <si>
    <t>APSA000206VII</t>
  </si>
  <si>
    <t>REJECTED - MO 99-34</t>
  </si>
  <si>
    <t>Balamban; Toledo City; Cebu City</t>
  </si>
  <si>
    <t>Order received on 05/21/2008 - no motion for reconsideration submitted</t>
  </si>
  <si>
    <t>Order received on March 06, 2009 (no motion for reconsideration submitted)</t>
  </si>
  <si>
    <t>APSA000045VII</t>
  </si>
  <si>
    <t>APSA000046VII</t>
  </si>
  <si>
    <t>REJECTED - 07/16/2001
Motion for Reconsideration denied - 09/04/2007 (Recd. denial on 09/12/2007 per rectified Certification from PO dated 02/11/2008)</t>
  </si>
  <si>
    <t>Dumanjug, Ronda and Barili</t>
  </si>
  <si>
    <t>Oquias, Alexander T.</t>
  </si>
  <si>
    <t>APSA000222VII</t>
  </si>
  <si>
    <t>Roden Construction &amp; Development Corporation</t>
  </si>
  <si>
    <t>Returned to MGB-7 on 10/05/2011 for submission of deficiencies, re-indorsed on 12/12/2011</t>
  </si>
  <si>
    <t xml:space="preserve">6.  Under Final Evaluation by R.O. </t>
  </si>
  <si>
    <t>Teo, Mervin R.</t>
  </si>
  <si>
    <t>APSA000191VII</t>
  </si>
  <si>
    <t>Carcar and Sibonga</t>
  </si>
  <si>
    <t>IPA000057VII</t>
  </si>
  <si>
    <t>Tomori, Aida E.</t>
  </si>
  <si>
    <t>EXPA000150VII</t>
  </si>
  <si>
    <t>Balamban; Asturias; Tuburan; Danao City</t>
  </si>
  <si>
    <t>APSA000033VII</t>
  </si>
  <si>
    <t>EXPA000057VII</t>
  </si>
  <si>
    <t>EXPA000058VII</t>
  </si>
  <si>
    <t>EXPA000059VII</t>
  </si>
  <si>
    <t>EXPA000200VII</t>
  </si>
  <si>
    <t>Catmon, Sogod and Tuburan</t>
  </si>
  <si>
    <t>Order received on June 02, 2008 per Certification issued by Tagbilaran City PO dated June 25, 2008  - no Motion for Recon</t>
  </si>
  <si>
    <t>APSA000181VII</t>
  </si>
  <si>
    <t>Oriental Hyundai Quarry Dev. Corp.</t>
  </si>
  <si>
    <t>Order received by party on 10/27/2004</t>
  </si>
  <si>
    <t>Rejected - 04/17/2001
Denial of Motion - 01/06/2005
Order of Denial delivered on 01/21/2005 per Certification ftom Postmaster of Camalig, Albay dated 07/19/2005.</t>
  </si>
  <si>
    <t>APSA000362VII</t>
  </si>
  <si>
    <t>DATE ENDORSED/ RE-ENDORSED</t>
  </si>
  <si>
    <t>APSA000072VII</t>
  </si>
  <si>
    <t>APSA000073VII</t>
  </si>
  <si>
    <t>Rockmaster Development Corporation</t>
  </si>
  <si>
    <t>Ayungon and Bindoy</t>
  </si>
  <si>
    <t>Magnetite sand</t>
  </si>
  <si>
    <t>EXPA000190VII</t>
  </si>
  <si>
    <t>Pongase II, Virgilio C.</t>
  </si>
  <si>
    <t>Philcoal Mineral Resources</t>
  </si>
  <si>
    <t>Jetafe &amp; Buenavista</t>
  </si>
  <si>
    <t>Pinili Mng. Expl. Co.</t>
  </si>
  <si>
    <t>Lloyd's Richfield Corporation</t>
  </si>
  <si>
    <t>EXPA000159VII</t>
  </si>
  <si>
    <t>Silica, Diorite, Limestone, etc.</t>
  </si>
  <si>
    <t>EXPA000160VII</t>
  </si>
  <si>
    <t>Copper, Gold and other associated mineral deposits</t>
  </si>
  <si>
    <t>Limestone &amp; other non-metallic minerals</t>
  </si>
  <si>
    <t>Jimalalud &amp; Tayasan
Himamaylan and Binalbagan</t>
  </si>
  <si>
    <t>Negros Oriental and Negros Occ.</t>
  </si>
  <si>
    <t>APSA000287VII</t>
  </si>
  <si>
    <t>APSA000067VII</t>
  </si>
  <si>
    <t>Already completed exploration</t>
  </si>
  <si>
    <t>Application for renewal filed with MGB-CO on 09/27/2012</t>
  </si>
  <si>
    <t>Application for renewal filed with MGB-CO on 10/25/2012</t>
  </si>
  <si>
    <t>Application for renewal received by MGB-CO on 06/22/2012</t>
  </si>
  <si>
    <t>Open area does not qualify for MPSA application</t>
  </si>
  <si>
    <t>Returned ( open area does not qualify for MPSA application)</t>
  </si>
  <si>
    <t>Total conflict with APSA000078VII of Argao Mining (Luvimin Mng.)
For resolution of case filed by APOCEMCO on April 10, 1996 with Panel of Arbitrators.</t>
  </si>
  <si>
    <t>Denial of Motion for Reconsideration - 11/30/2005 (RR received - 12/12/2005)</t>
  </si>
  <si>
    <t>DMO 99-10
Order recd. by party - 5/15/2001</t>
  </si>
  <si>
    <t>Failure to comply with 3-letter notice - submitted letter on 08/31/2004 re: not interested in filing letter for reconsideration</t>
  </si>
  <si>
    <t>Ubay; Alicia; Mabini</t>
  </si>
  <si>
    <t>EXPA000029VII</t>
  </si>
  <si>
    <t>Bienunido &amp; Ubay</t>
  </si>
  <si>
    <t>Silica; Gold; Copper and other minerals</t>
  </si>
  <si>
    <t>EXPA000182VII</t>
  </si>
  <si>
    <t>Go, Kim Dennis</t>
  </si>
  <si>
    <t>10/13/98</t>
  </si>
  <si>
    <t>Diorite; Basalt; andesite</t>
  </si>
  <si>
    <t>Que, Amador</t>
  </si>
  <si>
    <t>Aloguinsan; Barili</t>
  </si>
  <si>
    <t>Limestone; Shale; etc.</t>
  </si>
  <si>
    <t>WWS Dev. Corp.</t>
  </si>
  <si>
    <t>EXPAOMR005VII</t>
  </si>
  <si>
    <t>APSA000159VII</t>
  </si>
  <si>
    <t>Copper, Gold, Lead, Zinc &amp; Manganese</t>
  </si>
  <si>
    <t>APSA000014VII</t>
  </si>
  <si>
    <t>APSA000018VII</t>
  </si>
  <si>
    <t>Feldspar</t>
  </si>
  <si>
    <t>Gamallo, Fausto</t>
  </si>
  <si>
    <t>Liloan</t>
  </si>
  <si>
    <t>No Order of Finality on the Order of Denial</t>
  </si>
  <si>
    <t>Limestone; Shale; Graywacke/ Sandstone</t>
  </si>
  <si>
    <t>APSA000304VII</t>
  </si>
  <si>
    <t>Luvimin Cebu Mining Corporation</t>
  </si>
  <si>
    <t>Barili &amp; Sibonga</t>
  </si>
  <si>
    <t>Manganese, Iron, etc.</t>
  </si>
  <si>
    <t>Gold, Silica, Diorite, etc.</t>
  </si>
  <si>
    <t>09/15/2000</t>
  </si>
  <si>
    <t>Copper, Gold, Silver, etc.</t>
  </si>
  <si>
    <t>Loay &amp; Lila</t>
  </si>
  <si>
    <t>Metex Mineral Resources Corporation</t>
  </si>
  <si>
    <t>Diorite, Sandstone, Greywacke, Andesite, etc.</t>
  </si>
  <si>
    <t>Malabuyoc &amp; Ginatilan</t>
  </si>
  <si>
    <t>Gypsum Limestone</t>
  </si>
  <si>
    <t>Trinidad</t>
  </si>
  <si>
    <t>Aznar, Alexander</t>
  </si>
  <si>
    <t xml:space="preserve">MINING TENEMENTS STATISTICS REPORT </t>
  </si>
  <si>
    <t>Alicia</t>
  </si>
  <si>
    <t>Andesite, Basalt</t>
  </si>
  <si>
    <t>Sulfur, etc.</t>
  </si>
  <si>
    <t>APSA000002VII</t>
  </si>
  <si>
    <t>EP 000012VII</t>
  </si>
  <si>
    <t>EP 000006VII</t>
  </si>
  <si>
    <t>Copper, Gold, Lead,  Silver, Iron, etc.</t>
  </si>
  <si>
    <t>Reyes, Joselito M.</t>
  </si>
  <si>
    <t>Virgilio S. Pongase</t>
  </si>
  <si>
    <t>EP-000014VII</t>
  </si>
  <si>
    <t>EP-000015VII</t>
  </si>
  <si>
    <t>APSA000084VII</t>
  </si>
  <si>
    <t>APSA000276VII</t>
  </si>
  <si>
    <t>APSA000445VII</t>
  </si>
  <si>
    <t>APSA000446VII</t>
  </si>
  <si>
    <t>APSA000447VII</t>
  </si>
  <si>
    <t>Dolomite Mining Corporation</t>
  </si>
  <si>
    <t>APSA000034VII</t>
  </si>
  <si>
    <t>APSA000212VII</t>
  </si>
  <si>
    <t>Talibon and Trinidad</t>
  </si>
  <si>
    <t>Getafe; Buenavista</t>
  </si>
  <si>
    <t>Buenavista; Inabanga</t>
  </si>
  <si>
    <t>Alburquerque; Baclayon</t>
  </si>
  <si>
    <t>Silica, Limestone, etc.</t>
  </si>
  <si>
    <t>Heirs of Arturo Zayco by: Alfredo F. San Miguel</t>
  </si>
  <si>
    <t>APSA000172VII</t>
  </si>
  <si>
    <t>Marbleized Limestone</t>
  </si>
  <si>
    <t>05/13/2002</t>
  </si>
  <si>
    <t>Valencia, Garcia-Hernandez and Jagna</t>
  </si>
  <si>
    <t>San Miguel &amp; Ubay</t>
  </si>
  <si>
    <t>Denial of Motion for Reconsideration  - 11/23/2006.  Received on 12/05/2006 per PO Certification dated 07/23/2007</t>
  </si>
  <si>
    <t>EXPA000043VII</t>
  </si>
  <si>
    <t>Laurente, Wilhelmina</t>
  </si>
  <si>
    <t>FOR MONTH OF JANUARY, 2013</t>
  </si>
  <si>
    <t>La Libertad</t>
  </si>
  <si>
    <t>Barili</t>
  </si>
  <si>
    <t>Inabanga &amp; Clarin</t>
  </si>
  <si>
    <t>APSA000435VII</t>
  </si>
  <si>
    <r>
      <t>Rejected on January 30, 2001 (failure to comply with MO 99-10).</t>
    </r>
    <r>
      <rPr>
        <sz val="9"/>
        <rFont val="Arial"/>
        <family val="2"/>
      </rPr>
      <t xml:space="preserve"> </t>
    </r>
    <r>
      <rPr>
        <b/>
        <i/>
        <sz val="9"/>
        <rFont val="Arial"/>
        <family val="2"/>
      </rPr>
      <t>Appeal filed with MGB-CO denied on December 30, 2010, finality of said Order not yet received.</t>
    </r>
  </si>
  <si>
    <t>Combined Exploration/ Operation
Second renewal of Exploration Period approved on November 22, 2010</t>
  </si>
  <si>
    <t>Amlan, Pamplona and Sibulan</t>
  </si>
  <si>
    <t>Ibalong Resources &amp; Development Corporation</t>
  </si>
  <si>
    <t>Malabuyoc &amp; Alegria</t>
  </si>
  <si>
    <t>Gaw, Ma. Theresa</t>
  </si>
  <si>
    <t>EXPA000087VII</t>
  </si>
  <si>
    <t>EXPA000089VII</t>
  </si>
  <si>
    <t>EXPA000090VII</t>
  </si>
  <si>
    <t>EXPA000092VII</t>
  </si>
  <si>
    <t>EXPA000093VII</t>
  </si>
  <si>
    <t>APSA000009VII</t>
  </si>
  <si>
    <t>Siaton; Sta. Catalina; Valencia; Zamboanguita</t>
  </si>
  <si>
    <t>IPA000016VII</t>
  </si>
  <si>
    <t>Balamban Construction Ltd. Co.</t>
  </si>
  <si>
    <t xml:space="preserve">Tariman, Renee P. </t>
  </si>
  <si>
    <t>EXPA000061VII</t>
  </si>
  <si>
    <t>EXPA000062VII</t>
  </si>
  <si>
    <t>EXPA000064VII</t>
  </si>
  <si>
    <t>EXPA000065VII</t>
  </si>
  <si>
    <t>Javier, Ruben A.</t>
  </si>
  <si>
    <t>Adnama Mining Resources, Inc.</t>
  </si>
  <si>
    <t>Basay, Bayawan City and Sta. Catalina</t>
  </si>
  <si>
    <t>For issuance of Area Status and Clearance (for area included in July 14, 2010)</t>
  </si>
  <si>
    <t>Tamayo Jr., Tomas</t>
  </si>
  <si>
    <t>Diorite; Silica</t>
  </si>
  <si>
    <t>Catmon Sand &amp; Gravel Corp.</t>
  </si>
  <si>
    <t>Global Ore Mineral, Inc.</t>
  </si>
  <si>
    <t>San Fernando &amp; Naga City</t>
  </si>
  <si>
    <t>Copper, Gold and other minerals</t>
  </si>
  <si>
    <t>APSA000217VII</t>
  </si>
  <si>
    <t>APSA000218VII</t>
  </si>
  <si>
    <t>APSA000219VII</t>
  </si>
  <si>
    <t>Processing held in abeyance pending resolution of petition filed by APOCEMCO with Panel of Arbitrators on April 10, 1996</t>
  </si>
  <si>
    <t>Roy N Decena &amp; Co. Ent. Inc.</t>
  </si>
  <si>
    <t>Bayawan Mini Cement &amp; Lime Mfg.</t>
  </si>
  <si>
    <t>EXPA000099VII</t>
  </si>
  <si>
    <t>Epithermal Gold Corporation</t>
  </si>
  <si>
    <t>Atlas Consolidated Mining &amp; Development Corporation (ACMDC)</t>
  </si>
  <si>
    <t>APSA000438VII</t>
  </si>
  <si>
    <t>APSA000439VII</t>
  </si>
  <si>
    <t>APSA000441VII</t>
  </si>
  <si>
    <t>APSA000442VII</t>
  </si>
  <si>
    <t>All minerals</t>
  </si>
  <si>
    <t>APSA000179VII</t>
  </si>
  <si>
    <t>APSA000182VII</t>
  </si>
  <si>
    <t>APSA000183VII</t>
  </si>
  <si>
    <t>APSA000185VII</t>
  </si>
  <si>
    <t>Dee, Joseph Francisco</t>
  </si>
  <si>
    <t>EXPA000026VII</t>
  </si>
  <si>
    <t>Compostela &amp; Danao City</t>
  </si>
  <si>
    <r>
      <t>Rejected on 09/27/2005</t>
    </r>
    <r>
      <rPr>
        <b/>
        <sz val="8"/>
        <rFont val="Arial"/>
        <family val="2"/>
      </rPr>
      <t xml:space="preserve">
</t>
    </r>
    <r>
      <rPr>
        <sz val="8"/>
        <rFont val="Arial"/>
        <family val="2"/>
      </rPr>
      <t xml:space="preserve">Motion for Reconsideration denied on 01/16/2006. </t>
    </r>
    <r>
      <rPr>
        <b/>
        <sz val="9"/>
        <rFont val="Arial"/>
        <family val="2"/>
      </rPr>
      <t>With pending appeal filed at MGB-CO dated February 09, 2006.</t>
    </r>
  </si>
  <si>
    <t>Notice of withdrawal approved on 08/20/2004 &amp; posted until 09/06/2004</t>
  </si>
  <si>
    <t>APSA000348VII</t>
  </si>
  <si>
    <t>EXPA000146VII</t>
  </si>
  <si>
    <t>IP 0000012VII
(3rd renewal)</t>
  </si>
  <si>
    <t>Operating.  Registered on October 11, 2012</t>
  </si>
  <si>
    <t>Philmet Exploration Corporation</t>
  </si>
  <si>
    <t>Soledad, Dennis</t>
  </si>
  <si>
    <t>Anda</t>
  </si>
  <si>
    <t>Rivera, David</t>
  </si>
  <si>
    <t>SALUDECO</t>
  </si>
  <si>
    <t>EXPA000153VII</t>
  </si>
  <si>
    <t>Manto, Joseph</t>
  </si>
  <si>
    <t>Forwarded revised Environmental Work Program to MGB-CO on 11/26/2012</t>
  </si>
  <si>
    <t>Ione M. Sesaldo</t>
  </si>
  <si>
    <t>Stone Treasures Mining Division Corporation</t>
  </si>
  <si>
    <t>EXPA000138VII</t>
  </si>
  <si>
    <t>APSA000398VII</t>
  </si>
  <si>
    <t>EXPA000001VII</t>
  </si>
  <si>
    <t>EXPA000002VII</t>
  </si>
  <si>
    <t>Rafaelito A. Barino</t>
  </si>
  <si>
    <t>Talisay; Cebu City</t>
  </si>
  <si>
    <t>Cancelled per DENR MO 2005-03. With Motion for Reconsideration. Cancellation affirmed thru DENR Order dated 10/27/2007</t>
  </si>
  <si>
    <t>Exploration and Commercial Operation. Second renewal of the Exploration Period approved  on December 23, 2011</t>
  </si>
  <si>
    <t>Commercial operation</t>
  </si>
  <si>
    <t>Commercial Operation; DMPF  for Copper and 
Gold approved on interim on March 8, 2012.</t>
  </si>
  <si>
    <t>Order of Denial declared final and executory per MGB-7 resolution dated October 23, 2012</t>
  </si>
  <si>
    <t>Order of Denial declared final and executory per MGB-7 resolution dated October 25, 2012</t>
  </si>
  <si>
    <t>Order received on October 27, 2010, no motion for reconsideration filed within the prescribed period. Filed an appeal to MGB-CO on dated February 04, 2011. No Finality of Order of Denial</t>
  </si>
  <si>
    <t>Order of Denial returned, addressee moved out. Motion for Reconsideration filed by K &amp; G was not acted upon by this Office since K &amp; G is not the rightful applicant. No finality of Order of Denial</t>
  </si>
  <si>
    <t>AMPP-00022(2012)</t>
  </si>
  <si>
    <t>Diorite/ Basalt raw materials</t>
  </si>
  <si>
    <t>Li Yang Aggregates Corporation</t>
  </si>
  <si>
    <r>
      <t>Rejected on 01/30/2001 (failure to comply with MO 99-10)</t>
    </r>
    <r>
      <rPr>
        <b/>
        <i/>
        <sz val="9"/>
        <rFont val="Arial"/>
        <family val="2"/>
      </rPr>
      <t xml:space="preserve">
</t>
    </r>
    <r>
      <rPr>
        <b/>
        <sz val="9"/>
        <rFont val="Arial"/>
        <family val="2"/>
      </rPr>
      <t>With pending Appeal filed at MGB-CO</t>
    </r>
    <r>
      <rPr>
        <b/>
        <i/>
        <sz val="9"/>
        <rFont val="Arial"/>
        <family val="2"/>
      </rPr>
      <t xml:space="preserve"> </t>
    </r>
    <r>
      <rPr>
        <i/>
        <sz val="9"/>
        <rFont val="Arial"/>
        <family val="2"/>
      </rPr>
      <t>(copy of appeal received on 10/11/2001)</t>
    </r>
  </si>
  <si>
    <t>Lua, Mario Y.</t>
  </si>
  <si>
    <t>APSA000360VII</t>
  </si>
  <si>
    <t>Balamban Concrete Aggregates &amp; Construction Co., Inc.</t>
  </si>
  <si>
    <t>LYA Resources &amp; Dev. Corp.</t>
  </si>
  <si>
    <t>APSA000143VII</t>
  </si>
  <si>
    <t>Catmon</t>
  </si>
  <si>
    <t>With pending protest/opposition filed by Edgar Castillo &amp; Antonio Valero, Jr. (conflicting claims)</t>
  </si>
  <si>
    <t>IPA000048VII</t>
  </si>
  <si>
    <t>Silica; etc.</t>
  </si>
  <si>
    <t>Bienunido</t>
  </si>
  <si>
    <t>Carmen, Dagohoy &amp; Danao</t>
  </si>
  <si>
    <t>Manganese, Limestone, etc.</t>
  </si>
  <si>
    <t>APSA000145VII</t>
  </si>
  <si>
    <t>First renewal of 2-Year Exploration Period approved on June 22, 2009</t>
  </si>
  <si>
    <t>APSA000351VII</t>
  </si>
  <si>
    <t>APSA000352VII</t>
  </si>
  <si>
    <t>Gold, Silver, Silica &amp; other associated minerals</t>
  </si>
  <si>
    <t>6. Total No. of Existing Approved Tenements ( I.B.1.3 + I.B.2.1)</t>
  </si>
  <si>
    <t>II.  AREA OF MINING TENEMENT (Hectares)</t>
  </si>
  <si>
    <t xml:space="preserve">      3.2  With Finality</t>
  </si>
  <si>
    <t>APSA000107VII</t>
  </si>
  <si>
    <t>Limestone; Shale; Tuff</t>
  </si>
  <si>
    <t>Kuizon, Virginia A.</t>
  </si>
  <si>
    <t>Buenavista &amp; Jetafe</t>
  </si>
  <si>
    <t>Diorite, Andesite</t>
  </si>
  <si>
    <t>Ontario Phils., Inc.</t>
  </si>
  <si>
    <t>APSA000199VII</t>
  </si>
  <si>
    <t>EXPA000103VII</t>
  </si>
  <si>
    <t>Anseca Dev. Corp.</t>
  </si>
  <si>
    <t>EXPA000037VII</t>
  </si>
  <si>
    <t>Lazi &amp; Maria</t>
  </si>
  <si>
    <t>APSA000223VII</t>
  </si>
  <si>
    <t>EXPA000004VII</t>
  </si>
  <si>
    <t>EXPA000005VII</t>
  </si>
  <si>
    <t>EXPA000006VII</t>
  </si>
  <si>
    <t>EXPA000007VII</t>
  </si>
  <si>
    <t>EXPA000008VII</t>
  </si>
  <si>
    <t>Tuff, Limestone and other associated minerals</t>
  </si>
  <si>
    <t>Citadel Mining Corporation</t>
  </si>
  <si>
    <t>Earthmovers Mng. Corp.</t>
  </si>
  <si>
    <t>Benitez, Humphrey C.</t>
  </si>
  <si>
    <t>Rock Phosphate</t>
  </si>
  <si>
    <t>Plantation Mining Corporation</t>
  </si>
  <si>
    <t>Jagna</t>
  </si>
  <si>
    <t>Dumanjug</t>
  </si>
  <si>
    <t>all minerals</t>
  </si>
  <si>
    <t>Gonzales, Aida</t>
  </si>
  <si>
    <t>The applied area originally covers a large portion of Negros Oriental but after exclusion of areas covered by existing tenements, the remaining open areas falls under Negros Occidental (MGB-6)</t>
  </si>
  <si>
    <t>APSA000417VII</t>
  </si>
  <si>
    <t>ASC Mining &amp; Industrial Corp.</t>
  </si>
  <si>
    <t>Date of effectivity of rejection is 07/13/1993 (on the date of withdrawal of application)</t>
  </si>
  <si>
    <t>Failure to comply with DMO 97-07 (LOI &amp; Status Report). No motion for reconsideration filed within the prescribed period.</t>
  </si>
  <si>
    <t>Total Under Processing (Regional Office)</t>
  </si>
  <si>
    <t>Total (Pending Processing)</t>
  </si>
  <si>
    <t>Dungo-an, Danao City</t>
  </si>
  <si>
    <t>EXPA000077VII</t>
  </si>
  <si>
    <t>EXPA000079VII</t>
  </si>
  <si>
    <t>EXPA000080VII</t>
  </si>
  <si>
    <t>EXPA000081VII</t>
  </si>
  <si>
    <t>EXPA000083VII</t>
  </si>
  <si>
    <t>EXPA000084VII</t>
  </si>
  <si>
    <t>Andesite, Basalt &amp; other associated minerals</t>
  </si>
  <si>
    <t>EXPA000121VII</t>
  </si>
  <si>
    <t>APSA000158VII</t>
  </si>
  <si>
    <t>APSA000161VII</t>
  </si>
  <si>
    <t>APSA000162VII</t>
  </si>
  <si>
    <t>APSA000171VII</t>
  </si>
  <si>
    <t>Naga City and Toledo City</t>
  </si>
  <si>
    <t>De Senn Quarry Corporation</t>
  </si>
  <si>
    <t>MPSA045-96VII</t>
  </si>
  <si>
    <t>Benedicto, Enrison T.</t>
  </si>
  <si>
    <t>EXPA000042VII</t>
  </si>
  <si>
    <t>EXPA000046VII</t>
  </si>
  <si>
    <t>EXPA000129VII</t>
  </si>
  <si>
    <t>Marbleized limestone; Rock phosphate; silica</t>
  </si>
  <si>
    <t>Limestone and other non-metallic minerals</t>
  </si>
  <si>
    <t>EXPA000106VII</t>
  </si>
  <si>
    <t>REJECTED - 06/18/2007 
Motion for Reconsideration denied on 05/28/2008 - Order received on 06/25/2008 per RRR</t>
  </si>
  <si>
    <t>EXPA000102VII-A</t>
  </si>
  <si>
    <t>EXPA000102VII-B</t>
  </si>
  <si>
    <t>Naga and Toledo City</t>
  </si>
  <si>
    <t>San Fernando; Pinamungahan; Naga and Toledo City</t>
  </si>
  <si>
    <t>Bais City</t>
  </si>
  <si>
    <t>Buenavista</t>
  </si>
  <si>
    <t>Roble, Jose Jr.</t>
  </si>
  <si>
    <t>Robust Cement &amp; Mining Corporation</t>
  </si>
  <si>
    <t>Evercrest Cement &amp; Mining Corporation</t>
  </si>
  <si>
    <t>Iraq Mining Corporation</t>
  </si>
  <si>
    <t>Royal Cement &amp; Mining Corporation</t>
  </si>
  <si>
    <t>Fortune Cement Corporation</t>
  </si>
  <si>
    <t>Isla Mineral Producers, Inc.</t>
  </si>
  <si>
    <t>Bayan Cement Producers Corporation</t>
  </si>
  <si>
    <t>Zeus Mining &amp; Industrial Corporation</t>
  </si>
  <si>
    <t>Maruja Mining Co.</t>
  </si>
  <si>
    <t>Globus Chemical &amp; Cement Corporation</t>
  </si>
  <si>
    <t>Grandcem, Inc.</t>
  </si>
  <si>
    <t>Candijay and Anda</t>
  </si>
  <si>
    <t>Manganese and other minerals</t>
  </si>
  <si>
    <t>EXPA000032VII</t>
  </si>
  <si>
    <t>EXPA000128VII</t>
  </si>
  <si>
    <t>IPA000060VII</t>
  </si>
  <si>
    <t>Atlas Consolidated Mining and Development Corporation</t>
  </si>
  <si>
    <t>Goodyield Resources Development, Incorporated</t>
  </si>
  <si>
    <t>limestone, shale, tuff and other associated minerals</t>
  </si>
  <si>
    <t>Heirs of Rosa Go
Mr. Willy T. Go - Attorney-in-fact</t>
  </si>
  <si>
    <t>Sulfur; Copper; Gold; Silver</t>
  </si>
  <si>
    <t>Benedicto, Helena T.</t>
  </si>
  <si>
    <t>04/30/2001</t>
  </si>
  <si>
    <t>10/02/2001</t>
  </si>
  <si>
    <t>APSA000357VII</t>
  </si>
  <si>
    <t>APSA000368VII</t>
  </si>
  <si>
    <t>Pamplona Sulphur Corp.</t>
  </si>
  <si>
    <t>Rejected on June 05, 2009.  Motion for Reconsideration received on July 10, 2009, denied on July 24, 2009, order received on July 31, 2009, no motion for reconsideration</t>
  </si>
  <si>
    <t>Andesite; Basalt; Diorite</t>
  </si>
  <si>
    <t>APSA000449VII</t>
  </si>
  <si>
    <t>APSA000450VII</t>
  </si>
  <si>
    <t>APSA000451VII</t>
  </si>
  <si>
    <t>APSA000452VII</t>
  </si>
  <si>
    <t>Alwen Mineral &amp; Ind. Corp.</t>
  </si>
  <si>
    <t>EXPA000071VII</t>
  </si>
  <si>
    <t>APSA000344VII</t>
  </si>
  <si>
    <t>Basalt; Andesite; Volcanic rock</t>
  </si>
  <si>
    <t>APSA000105VII</t>
  </si>
  <si>
    <t>APSA000109VII</t>
  </si>
  <si>
    <t>Graywacke/ Sandstone; Pozzolan</t>
  </si>
  <si>
    <t>APSA000281VII-A</t>
  </si>
  <si>
    <t>APSA000395VII</t>
  </si>
  <si>
    <t>Graywacke/
Sandstone; Limestone</t>
  </si>
  <si>
    <t>Pyrocopper Mining Corp.</t>
  </si>
  <si>
    <t>APSA000225VII</t>
  </si>
  <si>
    <t>APSA000226VII</t>
  </si>
  <si>
    <t>EXPA000180VII</t>
  </si>
  <si>
    <t>Limestone; Rock Phosphate; Diorite and other minerals</t>
  </si>
  <si>
    <t>APSA000303VII</t>
  </si>
  <si>
    <t>APSA000307VII</t>
  </si>
  <si>
    <t>WMC (Phils.) Inc.</t>
  </si>
  <si>
    <t>APSA000020VII</t>
  </si>
  <si>
    <t>Basalt; Andesite; Diorite</t>
  </si>
  <si>
    <t>Talisay City and Cebu City</t>
  </si>
  <si>
    <t>APSA000421VII</t>
  </si>
  <si>
    <t>For resolution of ownership of claims</t>
  </si>
  <si>
    <t>Minglanilla and Naga</t>
  </si>
  <si>
    <t>Andesite; Greywacke/ Sandstone; Limestone; Pozzolan</t>
  </si>
  <si>
    <t>Greywacke/
Sandstone</t>
  </si>
  <si>
    <t>De la Cruz-Chan, Agnes</t>
  </si>
  <si>
    <t>EXPA000025VII</t>
  </si>
  <si>
    <t>Mingson Mining Industries Corp.</t>
  </si>
  <si>
    <t>APSA000353VII</t>
  </si>
  <si>
    <t>Cantero, Inc.</t>
  </si>
  <si>
    <t>Order of Rejection (RTS - Moved from given address)</t>
  </si>
  <si>
    <t>EXPA000028VII</t>
  </si>
  <si>
    <t>Go, Wilhelm</t>
  </si>
  <si>
    <t>Gonzales, Diana</t>
  </si>
  <si>
    <t>Gold, Silver, Copper, Silica, etc.</t>
  </si>
  <si>
    <t>EXPA000027VII</t>
  </si>
  <si>
    <t>Alcoy &amp; Dalaguete</t>
  </si>
  <si>
    <t>Baclayon &amp; Tagbilaran City</t>
  </si>
  <si>
    <t>APSA000332VII</t>
  </si>
  <si>
    <t>APSA000333VII</t>
  </si>
  <si>
    <t>Yagura Mining Corporation</t>
  </si>
  <si>
    <t>Chromite</t>
  </si>
  <si>
    <t>Graywacke/
Sandstone</t>
  </si>
  <si>
    <t>APSA000321VII</t>
  </si>
  <si>
    <t>Villamera, Elizabeth</t>
  </si>
  <si>
    <t>Dolomitic Limestone</t>
  </si>
  <si>
    <t>Creus, Teodosio</t>
  </si>
  <si>
    <t>Johver Minerals, Inc.</t>
  </si>
  <si>
    <t>EXPA000022VII</t>
  </si>
  <si>
    <t>Prop Link Phils., Inc.</t>
  </si>
  <si>
    <t>Daytona Mining and Dev. Corporation</t>
  </si>
  <si>
    <t>Singtech Mining and Trading Co., Ltd., Inc.</t>
  </si>
  <si>
    <t>5.  Withdrawn by/Returned to Applicant</t>
  </si>
  <si>
    <t xml:space="preserve">6.  Forwarded applications to other Regional Office covering larger area of the application </t>
  </si>
  <si>
    <t>Atlas Consolidated Mining &amp; Development Corporation</t>
  </si>
  <si>
    <t>Masanagon Mining Development Corporation</t>
  </si>
  <si>
    <t>Cebu Universal Trader</t>
  </si>
  <si>
    <t>DUC Mine and Beach Resources Corporation</t>
  </si>
  <si>
    <t>Asturias Industries, Inc.</t>
  </si>
  <si>
    <t>Talibon Mining and Development Corporation/ Plantation Mining Corporation</t>
  </si>
  <si>
    <t>Southern Mineral Cement Corp.</t>
  </si>
  <si>
    <t>Torrefiel, Douglas; WT Construction, Inc.</t>
  </si>
  <si>
    <t>Southern Negros Res. Corp.</t>
  </si>
  <si>
    <t>Geo-Transport &amp; Construction, Inc.</t>
  </si>
  <si>
    <t>EXPA000114VII</t>
  </si>
  <si>
    <t>10/15/97</t>
  </si>
  <si>
    <t>Enverga, Rogelio</t>
  </si>
  <si>
    <t>APSA000328VII</t>
  </si>
  <si>
    <t>Copper; Gold</t>
  </si>
  <si>
    <t>Limestone, Shale, Greywacke, etc.</t>
  </si>
  <si>
    <t>APSA000401VII</t>
  </si>
  <si>
    <t>APSA000402VII</t>
  </si>
  <si>
    <t>Benedicto, Grand</t>
  </si>
  <si>
    <t>EXPAOMR002VII</t>
  </si>
  <si>
    <t>Oriental Synergy Mining Corporation</t>
  </si>
  <si>
    <t>Carmen Copper Corporation</t>
  </si>
  <si>
    <t>2.  Text confined in single cell.</t>
  </si>
  <si>
    <t>No record of renewal</t>
  </si>
  <si>
    <t xml:space="preserve">     6.  Expired</t>
  </si>
  <si>
    <t xml:space="preserve">           6.1  With no application for renewal</t>
  </si>
  <si>
    <t xml:space="preserve">           6.2  With Pending Applications for Renewal</t>
  </si>
  <si>
    <t>ANNEX A - DETAILED STATISTICS OF PROCESSING OF MINING APPLICATIONS</t>
  </si>
  <si>
    <t>1.  Under Preliminary Evaluation</t>
  </si>
  <si>
    <t>2.  Area Status and Clearance</t>
  </si>
  <si>
    <t>4.  Undergoing Publication/Posting/Radio Announcement</t>
  </si>
  <si>
    <t>5.  Pending issuance of Certification from Panel of Arbitrators</t>
  </si>
  <si>
    <t>Catmon and Sogod</t>
  </si>
  <si>
    <t>Basalt, etc.</t>
  </si>
  <si>
    <t>APSA000116VII</t>
  </si>
  <si>
    <t>APSA000123VII</t>
  </si>
  <si>
    <t>APSA000130VII</t>
  </si>
  <si>
    <t>APSA000135VII</t>
  </si>
  <si>
    <t>EXPA000198VII</t>
  </si>
  <si>
    <t>APSA000343VII</t>
  </si>
  <si>
    <t>Geo-Transport and Construction, Inc.</t>
  </si>
  <si>
    <t>Teresa Marble Corporation</t>
  </si>
  <si>
    <t>Alegria; Malabuyoc &amp; Ginatilan</t>
  </si>
  <si>
    <t>Rock Aggregates; Andesite</t>
  </si>
  <si>
    <t>APSA000193VII</t>
  </si>
  <si>
    <t>EXPA000122VII</t>
  </si>
  <si>
    <t>Bayawan City and Sta. Catalina</t>
  </si>
  <si>
    <t>Sanlorenzo Mines, Inc.</t>
  </si>
  <si>
    <t>Ibalong Resources &amp; Development Corp.</t>
  </si>
  <si>
    <t>Tuburan; Sogod; Catmon</t>
  </si>
  <si>
    <t>APSA000337VII</t>
  </si>
  <si>
    <t>Cebu City &amp; Consolacion</t>
  </si>
  <si>
    <t>APSA000166VII</t>
  </si>
  <si>
    <t>APSA000295VII</t>
  </si>
  <si>
    <t>Naga and San Fernando</t>
  </si>
  <si>
    <t>Sta. Catalina</t>
  </si>
  <si>
    <t>Danao City &amp; Carmen</t>
  </si>
  <si>
    <t>Limestone Shale</t>
  </si>
  <si>
    <t>APSA000082VII</t>
  </si>
  <si>
    <t>APSA000086VII</t>
  </si>
  <si>
    <t>Greywacke, pozzolan &amp; other minerals</t>
  </si>
  <si>
    <t>APC Group, Inc.</t>
  </si>
  <si>
    <t>APSA000316VII</t>
  </si>
  <si>
    <t>APSA000015VII</t>
  </si>
  <si>
    <t>APSA000028VII</t>
  </si>
  <si>
    <t>APSA000170VII</t>
  </si>
  <si>
    <t>EXPA000186VII</t>
  </si>
  <si>
    <t>Phosphate rock</t>
  </si>
  <si>
    <t>Pres. Garcia</t>
  </si>
  <si>
    <t>Copper, gold, silver, molybdenum, etc.</t>
  </si>
  <si>
    <t>Balamban &amp; Asturias</t>
  </si>
  <si>
    <t>Tuff</t>
  </si>
  <si>
    <t>Kimwa Const. &amp; Dev. Corp.</t>
  </si>
  <si>
    <t>APSA000375VII</t>
  </si>
  <si>
    <t>APSA000377VII</t>
  </si>
  <si>
    <t>APSA000383VII</t>
  </si>
  <si>
    <t>EXPA000133VII</t>
  </si>
  <si>
    <t>IPA000018VII</t>
  </si>
  <si>
    <t>Denial of motion for reconsideration - deemed final - Order received by party on 09/18/2007</t>
  </si>
  <si>
    <t>APSA000115VII</t>
  </si>
  <si>
    <t>Argao Mining &amp; Development Corp.</t>
  </si>
  <si>
    <t>San Manuel Mining Corp.</t>
  </si>
  <si>
    <t>Plantation Mng. Corp.</t>
  </si>
  <si>
    <t>Talisay</t>
  </si>
  <si>
    <t>Obiso, Carino</t>
  </si>
  <si>
    <t>Obiasada, Crisologo</t>
  </si>
  <si>
    <t>Diorite; Silica; etc.</t>
  </si>
  <si>
    <r>
      <t xml:space="preserve">Renewal/conversion of MLC-225
</t>
    </r>
    <r>
      <rPr>
        <u val="single"/>
        <sz val="8"/>
        <rFont val="Arial"/>
        <family val="2"/>
      </rPr>
      <t>Processing of application is held in abeyance pending resolution of Motion for Reconsideration filed at DENR Secretary's Office.</t>
    </r>
  </si>
  <si>
    <t>Copper, Gold, Silver, Lead, Zinc</t>
  </si>
  <si>
    <t>Asturias</t>
  </si>
  <si>
    <t>Operating</t>
  </si>
  <si>
    <t>Consolacion;  Liloan &amp; Cebu City</t>
  </si>
  <si>
    <t>APSA000091VII</t>
  </si>
  <si>
    <t>APSA000092VII</t>
  </si>
  <si>
    <t>APSA000061VII</t>
  </si>
  <si>
    <t>Candijay &amp; Guindulman</t>
  </si>
  <si>
    <t>Clay; Silica sand</t>
  </si>
  <si>
    <t>EXPA000055VII</t>
  </si>
  <si>
    <t>Aznar, Merelo</t>
  </si>
  <si>
    <t>APSA000296VII</t>
  </si>
  <si>
    <t>Manganese; Gold; Copper, etc.</t>
  </si>
  <si>
    <t>09/01/2000</t>
  </si>
  <si>
    <t>EXPA000110VII</t>
  </si>
  <si>
    <t>EXPA000111VII</t>
  </si>
  <si>
    <t>Santa Catalina</t>
  </si>
  <si>
    <t>Magnetite Sand and other minerals</t>
  </si>
  <si>
    <t>Platinum Group Metals Corp.</t>
  </si>
  <si>
    <t>APSA000277VII</t>
  </si>
  <si>
    <t>APSA000285VII</t>
  </si>
  <si>
    <t>Limestone; Shale; Tuff; Silica</t>
  </si>
  <si>
    <t>04/03/2001</t>
  </si>
  <si>
    <t>Talisay City</t>
  </si>
  <si>
    <t>APSA000403VII</t>
  </si>
  <si>
    <t>Dolino, Ma. Celeste L.</t>
  </si>
  <si>
    <t>EXPA000187VII</t>
  </si>
  <si>
    <t>A.  Mining Tenement Applications</t>
  </si>
  <si>
    <t>Lo-oc Limestone &amp; Dev. Corporation</t>
  </si>
  <si>
    <t>Order received by party on 03/03/2005</t>
  </si>
  <si>
    <t>APSA000053VII</t>
  </si>
  <si>
    <t>APSA000060VII</t>
  </si>
  <si>
    <t>Minglanilla, Talisay City and Toledo City</t>
  </si>
  <si>
    <t>Naga &amp; Toledo City</t>
  </si>
  <si>
    <t>EXPA000011VII</t>
  </si>
  <si>
    <t>Reyes, Carlo Jorge Joan Locson</t>
  </si>
  <si>
    <t>Cebu Ore Mining and Mineral Resource Corporation</t>
  </si>
  <si>
    <t>Order of Denial received by party on 04/01/2005 per Certification issued by Tagbilaran City Postmaster on 07/08/2005</t>
  </si>
  <si>
    <t>Enrison Holdings, Inc.</t>
  </si>
  <si>
    <t>Trinidad, Bienunido</t>
  </si>
  <si>
    <t>Copper, Gold, Silver, Silica, Clay, etc.</t>
  </si>
  <si>
    <t>Limestone, Diorite, etc.</t>
  </si>
  <si>
    <t>EXPA000136VII</t>
  </si>
  <si>
    <t>APSA000176VII</t>
  </si>
  <si>
    <t>Citadel Mng. Corp.</t>
  </si>
  <si>
    <t>APSA000141VII</t>
  </si>
  <si>
    <t>Exploration (first renewal of exploration period approved on 08/03/2010)</t>
  </si>
  <si>
    <t>IP 000014VII
 (1st renewal)</t>
  </si>
  <si>
    <t>EXPA000014VII</t>
  </si>
  <si>
    <t>EXPA000015VII</t>
  </si>
  <si>
    <t>EXPA000016VII</t>
  </si>
  <si>
    <t>White Gold Mng. Corp. (formerly Darlin Mines Co.)</t>
  </si>
  <si>
    <t>Anda &amp; Candijay</t>
  </si>
  <si>
    <t>Marble</t>
  </si>
  <si>
    <t>Tanchan, Santiago</t>
  </si>
  <si>
    <t>Guihulngan</t>
  </si>
  <si>
    <t>Order received by party on 10/25/2006</t>
  </si>
  <si>
    <t>APSA000311VII</t>
  </si>
  <si>
    <t>APSA000209VII</t>
  </si>
  <si>
    <t>APSA000221VII</t>
  </si>
  <si>
    <t>APSA000314VII</t>
  </si>
  <si>
    <t>Trans-Island Mining &amp; Development Corporation</t>
  </si>
  <si>
    <t>Copper; Gold, etc.</t>
  </si>
  <si>
    <t>Garcia-Hernandez</t>
  </si>
  <si>
    <t>Calderon, Emerito</t>
  </si>
  <si>
    <t>APSA000346VII</t>
  </si>
  <si>
    <t>Operating.  Registered on November 03, 2010</t>
  </si>
  <si>
    <t>EXPA000196VII</t>
  </si>
  <si>
    <t>Sogod; Borbon; Tabogon; Tabuelan</t>
  </si>
  <si>
    <t>Sr Mining Industries</t>
  </si>
  <si>
    <t>Jumamoy, Jose M. Jr.</t>
  </si>
  <si>
    <t>Williams, Evelia</t>
  </si>
  <si>
    <t>APSA000365VII</t>
  </si>
  <si>
    <t>Solid Earth Development Corporation</t>
  </si>
  <si>
    <t>Copper, Gold</t>
  </si>
  <si>
    <t>Second Renewal</t>
  </si>
  <si>
    <t>APSA000252VII</t>
  </si>
  <si>
    <t>COMMODITY</t>
  </si>
  <si>
    <t>Phil. Mining Service Corp. (formerly Phil. Sinter Corporation)</t>
  </si>
  <si>
    <t>REJECTED 09/08/2003
Denial of Motion for Reconsideration  - 10/24/2003
Final Denial - 02/11/2005 (open - aplied with MPSA on 02/14/2005)</t>
  </si>
  <si>
    <t>Oriental Hyundai Quarry Development Corporation</t>
  </si>
  <si>
    <t>EXPA000130VII</t>
  </si>
  <si>
    <t>Itawes Mining Exploration Company</t>
  </si>
  <si>
    <t>Alwen Mineral &amp; Industrial Corporation</t>
  </si>
  <si>
    <t>Aznar, Elizabeth C.</t>
  </si>
  <si>
    <t>03/13/2002</t>
  </si>
  <si>
    <t>Cosmos Development Corporation</t>
  </si>
  <si>
    <t>APSA000317VII</t>
  </si>
  <si>
    <t>Philcoal Mineral Resources Corporation</t>
  </si>
  <si>
    <t>EP 000010VII (First Renewal)</t>
  </si>
  <si>
    <t>Hexagon Mining Corporation</t>
  </si>
  <si>
    <t>Novamonte Mineral and Resources, Inc.</t>
  </si>
  <si>
    <t>Quality Ore Mining Inc.</t>
  </si>
  <si>
    <t>Solvie Mining and Development Corporation</t>
  </si>
  <si>
    <t>Jamal Mining, Inc.</t>
  </si>
  <si>
    <t>Lida Mining Group Corporation</t>
  </si>
  <si>
    <t>IMC Infinity Mining Corporation</t>
  </si>
  <si>
    <t>DATE OF DENIAL OF MOTION FOR RECON</t>
  </si>
  <si>
    <r>
      <t xml:space="preserve">Rejected on September 17, 2007. Motion for Reconsideration </t>
    </r>
    <r>
      <rPr>
        <b/>
        <sz val="9"/>
        <rFont val="Arial"/>
        <family val="2"/>
      </rPr>
      <t>denied on May 07, 2008. With appeal filed at MGB-CO, copy of Notice of Appeal received by this Office on July 10, 2008.</t>
    </r>
  </si>
  <si>
    <t xml:space="preserve">          2.2 With Motion for Reconsideration</t>
  </si>
  <si>
    <t>Minglanilla and Talisay City</t>
  </si>
  <si>
    <t>Copper, Gold, Iron, etc.</t>
  </si>
  <si>
    <t>APSA000412VII</t>
  </si>
  <si>
    <t>Bremer (Binaliw) Corporation</t>
  </si>
  <si>
    <t>EXPA000052VII</t>
  </si>
  <si>
    <t>EXPA000066VII</t>
  </si>
  <si>
    <t>EXPA000082VII</t>
  </si>
  <si>
    <t>EXPA000178VII</t>
  </si>
  <si>
    <t>Order received on 03/28/2005</t>
  </si>
  <si>
    <t>3-letter notice
Order recd by party on 09/02/2003 - No letter for reconsideration</t>
  </si>
  <si>
    <t>inside Ubay Stock Farm</t>
  </si>
  <si>
    <t>DMO 99-34</t>
  </si>
  <si>
    <t>3-letter notice - no RR</t>
  </si>
  <si>
    <t>Cebu Ore Mining &amp; Mineral Resource Corporation</t>
  </si>
  <si>
    <t>Carmen; Dagohoy; Danao; Pilar; San Miguel; Sierra Bullones</t>
  </si>
  <si>
    <t xml:space="preserve">Carmen; Danao; Inabanga; San Miguel; Trinidad </t>
  </si>
  <si>
    <t>EP-000008VII</t>
  </si>
  <si>
    <t>Buenavista,  Getafe and Inabanga</t>
  </si>
  <si>
    <t>Limestone, Volcanic Tuff &amp; other minerals</t>
  </si>
  <si>
    <t>Prime Rock Phils., Inc.</t>
  </si>
  <si>
    <t>Issued by MGB-CO. Application for renewal approved on March 01, 2010, registered on April 8, 2010</t>
  </si>
  <si>
    <t>05/19/98</t>
  </si>
  <si>
    <t>Rock Phosphate, etc.</t>
  </si>
  <si>
    <t xml:space="preserve">          1.1. By the Central Office (endorsed)</t>
  </si>
  <si>
    <t>MPSA-260-2007VII</t>
  </si>
  <si>
    <t>Contract received by this Office on January 18, 2012</t>
  </si>
  <si>
    <t>Solid Mining Exploration Co.</t>
  </si>
  <si>
    <t>APSA000151VII</t>
  </si>
  <si>
    <t>Bayawan City, Basay Sta. Catalina</t>
  </si>
  <si>
    <t>Returned on February 02, 2011 for further processing</t>
  </si>
  <si>
    <t>Compostela; Danao City</t>
  </si>
  <si>
    <t>Liloan; Compostela; Danao City</t>
  </si>
  <si>
    <t>De Senn Quarry Corp.</t>
  </si>
  <si>
    <t>Abenojar, Jr., Alvaro</t>
  </si>
  <si>
    <t>Dolomitic limestone; Silica</t>
  </si>
  <si>
    <t>EXPA000139VII</t>
  </si>
  <si>
    <t>Order Received on 12/02/2005</t>
  </si>
  <si>
    <t>3-letter notice - Received on 10/10/2005 per Certification issued by Tagbilaran City, PO</t>
  </si>
  <si>
    <t>Order received by party on 10/28/2004</t>
  </si>
  <si>
    <t>Order received by party on 03/30/2005.</t>
  </si>
  <si>
    <t>Rejected - 10/18/2005
Motion for Reconsideration denied per MGB-7 letter dated July 10, 2007 (Registry Return Receipt not yet received by MGB-7)</t>
  </si>
  <si>
    <r>
      <t>Rejected - 11/14/2006</t>
    </r>
    <r>
      <rPr>
        <b/>
        <sz val="9"/>
        <rFont val="Arial"/>
        <family val="2"/>
      </rPr>
      <t xml:space="preserve">
</t>
    </r>
    <r>
      <rPr>
        <sz val="9"/>
        <rFont val="Arial"/>
        <family val="2"/>
      </rPr>
      <t>Motion for Reconsideration denied on 05/02/2008 (Order received on May 13, 2008 per PO Certification). No appeal filed at MGB-CO</t>
    </r>
  </si>
  <si>
    <t>EXPA000119VII-A</t>
  </si>
  <si>
    <t>9.   Processing held in abeyance per DMO 2011-01 (filed in 2011)</t>
  </si>
  <si>
    <r>
      <t>Rejected on February 22, 2000
Letter for reconsideration received on February 29, 2000</t>
    </r>
    <r>
      <rPr>
        <b/>
        <i/>
        <sz val="9"/>
        <rFont val="Arial"/>
        <family val="2"/>
      </rPr>
      <t xml:space="preserve">
</t>
    </r>
    <r>
      <rPr>
        <sz val="9"/>
        <rFont val="Arial"/>
        <family val="2"/>
      </rPr>
      <t>with pending case filed with Panel of Arbitrators</t>
    </r>
  </si>
  <si>
    <t>Cancelled per DENR MO 2005-03 dated February 01, 2005. Motion for Reconsideration copy received 03/14/2005</t>
  </si>
  <si>
    <t>Gaw, Wilson</t>
  </si>
  <si>
    <t>Tiu, Sr., Filomeno</t>
  </si>
  <si>
    <t>APSA000094VII</t>
  </si>
  <si>
    <t>Argao &amp; Dalaguete</t>
  </si>
  <si>
    <t>Trinidad &amp; Ubay</t>
  </si>
  <si>
    <t>Manganese, basalt and andesite</t>
  </si>
  <si>
    <t>Received by party on 01/02/2007 per JRS certification dated 03/26/2007 - no motion for recon</t>
  </si>
  <si>
    <t>Andesite, Shale, Sandstone, Schist &amp; other associated minerals</t>
  </si>
  <si>
    <t>Ronda</t>
  </si>
  <si>
    <t>Maribojoc &amp; Loon</t>
  </si>
  <si>
    <t>White Clay</t>
  </si>
  <si>
    <t>EP 000007VII</t>
  </si>
  <si>
    <t>Valencia</t>
  </si>
  <si>
    <t>Uy, Gaylord</t>
  </si>
  <si>
    <t>APSA000133VII</t>
  </si>
  <si>
    <t>APSA000361VII</t>
  </si>
  <si>
    <t>Silica sand</t>
  </si>
  <si>
    <t>Anda &amp; Guindulman</t>
  </si>
  <si>
    <t>Chua, Henry G.</t>
  </si>
  <si>
    <t>Toledo City</t>
  </si>
  <si>
    <t>Silver, Copper, Gold</t>
  </si>
  <si>
    <t>APSA000186VII</t>
  </si>
  <si>
    <t>APSA000187VII</t>
  </si>
  <si>
    <t>Silica and other associated minerals</t>
  </si>
  <si>
    <t>EXPA000013VII</t>
  </si>
  <si>
    <t>EXPA000117VII</t>
  </si>
  <si>
    <t>Albacite Jr., Federico S.</t>
  </si>
  <si>
    <t>Euzkadi Holdings Corporation</t>
  </si>
  <si>
    <t>3.  Pending NCIP requirement/Proof of consultation from LGU</t>
  </si>
  <si>
    <t>AFTA000002VII</t>
  </si>
  <si>
    <t>Withdrawn</t>
  </si>
  <si>
    <t>Bacong, Dauin, Dumaguete City, Amlan, Sibulan,  San Jose and Tanjay</t>
  </si>
  <si>
    <t>Iron (magnetite sand); copper, gold, etc.</t>
  </si>
  <si>
    <t>Ivanhoe Philippines, Inc.</t>
  </si>
  <si>
    <t>Verches, Ricardo</t>
  </si>
  <si>
    <t>Bulawan Mining Corporation</t>
  </si>
  <si>
    <t>Limestone, etc.</t>
  </si>
  <si>
    <t>APSA000103VII</t>
  </si>
  <si>
    <t>APSA000071VII</t>
  </si>
  <si>
    <t>APSA000426VII</t>
  </si>
  <si>
    <t>Silica Sand, etc.</t>
  </si>
  <si>
    <t>Celico Mining &amp; Development Corporation</t>
  </si>
  <si>
    <t>Limestone; Silica; Graywacke/ Sandstone</t>
  </si>
  <si>
    <t>Go, Winston</t>
  </si>
  <si>
    <t>Denial of Motion for Reconsideration  - 04/23/2007.  Received on 05/09/2007 per PO Certification dated 07/20/2007</t>
  </si>
  <si>
    <t>APSA000322VII</t>
  </si>
  <si>
    <t>MPSA046-96VII</t>
  </si>
  <si>
    <t>Villanueva, Hector</t>
  </si>
  <si>
    <t>San Isidro</t>
  </si>
  <si>
    <t>Bentonite</t>
  </si>
  <si>
    <t>Alburquer-que</t>
  </si>
  <si>
    <t>Lambunao Mining Company, Inc.</t>
  </si>
  <si>
    <t>APSA000291VII</t>
  </si>
  <si>
    <t>APSA000085VII</t>
  </si>
  <si>
    <t>Motion for Recon denied - deemed final - 11/20/2006</t>
  </si>
  <si>
    <t>APSA000125VII</t>
  </si>
  <si>
    <t>APSA000126VII</t>
  </si>
  <si>
    <t>APSA000127VII</t>
  </si>
  <si>
    <t>APSA000128VII</t>
  </si>
  <si>
    <t>APSA000129VII</t>
  </si>
  <si>
    <t>APSA000131VII</t>
  </si>
  <si>
    <t>APSA000453VII</t>
  </si>
  <si>
    <t>APSA000454VII</t>
  </si>
  <si>
    <t>SNU Mining and Development Corporation</t>
  </si>
  <si>
    <t>Considered final per MGB-7 letter dated 10/28/2002</t>
  </si>
  <si>
    <t>APSA000189VII</t>
  </si>
  <si>
    <t>Danrock Mining Corp.</t>
  </si>
  <si>
    <t>Go, Kathryn</t>
  </si>
  <si>
    <t>Talibon; Trinidad and San Miguel</t>
  </si>
  <si>
    <t>Mivil Mining Corp.</t>
  </si>
  <si>
    <t>DATE FILED</t>
  </si>
  <si>
    <t>EXPA000155VII</t>
  </si>
  <si>
    <t>AMPP-001(96)C</t>
  </si>
  <si>
    <t>AMPP-002(96)C</t>
  </si>
  <si>
    <t>Lloyd's Richfield Ind. Corp.</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</si>
</sst>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Php&quot;#,##0_);\(&quot;Php&quot;#,##0\)"/>
    <numFmt numFmtId="173" formatCode="&quot;Php&quot;#,##0_);[Red]\(&quot;Php&quot;#,##0\)"/>
    <numFmt numFmtId="174" formatCode="&quot;Php&quot;#,##0.00_);\(&quot;Php&quot;#,##0.00\)"/>
    <numFmt numFmtId="175" formatCode="&quot;Php&quot;#,##0.00_);[Red]\(&quot;Php&quot;#,##0.00\)"/>
    <numFmt numFmtId="176" formatCode="_(&quot;Php&quot;* #,##0_);_(&quot;Php&quot;* \(#,##0\);_(&quot;Php&quot;* &quot;-&quot;_);_(@_)"/>
    <numFmt numFmtId="177" formatCode="_(&quot;Php&quot;* #,##0.00_);_(&quot;Php&quot;* \(#,##0.00\);_(&quot;Php&quot;* &quot;-&quot;??_);_(@_)"/>
    <numFmt numFmtId="178" formatCode="0.0000"/>
    <numFmt numFmtId="179" formatCode="#,##0.0000"/>
    <numFmt numFmtId="180" formatCode="mm/dd/yy"/>
    <numFmt numFmtId="181" formatCode="d\-mmm\-yyyy"/>
    <numFmt numFmtId="182" formatCode="mm/dd/yyyy"/>
    <numFmt numFmtId="183" formatCode="[$-409]dddd\,\ mmmm\ dd\,\ yyyy"/>
    <numFmt numFmtId="184" formatCode="m/mdd/yyyy"/>
    <numFmt numFmtId="185" formatCode="[$-3409]dddd\,\ mmmm\ dd\,\ yyyy"/>
    <numFmt numFmtId="186" formatCode="&quot;Yes&quot;;&quot;Yes&quot;;&quot;No&quot;"/>
    <numFmt numFmtId="187" formatCode="&quot;True&quot;;&quot;True&quot;;&quot;False&quot;"/>
    <numFmt numFmtId="188" formatCode="&quot;On&quot;;&quot;On&quot;;&quot;Off&quot;"/>
    <numFmt numFmtId="189" formatCode="[$€-2]\ #,##0.00_);[Red]\([$€-2]\ #,##0.00\)"/>
    <numFmt numFmtId="190" formatCode="0.000000000"/>
    <numFmt numFmtId="191" formatCode="m/d/yyyymd"/>
  </numFmts>
  <fonts count="41">
    <font>
      <sz val="10"/>
      <name val="Arial"/>
      <family val="0"/>
    </font>
    <font>
      <b/>
      <sz val="10"/>
      <name val="Arial"/>
      <family val="2"/>
    </font>
    <font>
      <b/>
      <sz val="11"/>
      <name val="Arial"/>
      <family val="2"/>
    </font>
    <font>
      <sz val="9"/>
      <name val="Arial Narrow"/>
      <family val="2"/>
    </font>
    <font>
      <i/>
      <sz val="9"/>
      <name val="Arial Narrow"/>
      <family val="2"/>
    </font>
    <font>
      <b/>
      <i/>
      <sz val="10"/>
      <name val="Arial"/>
      <family val="2"/>
    </font>
    <font>
      <b/>
      <i/>
      <sz val="9"/>
      <name val="Arial"/>
      <family val="2"/>
    </font>
    <font>
      <sz val="9"/>
      <name val="Arial"/>
      <family val="2"/>
    </font>
    <font>
      <i/>
      <sz val="9"/>
      <name val="Arial"/>
      <family val="2"/>
    </font>
    <font>
      <b/>
      <sz val="9"/>
      <name val="Arial"/>
      <family val="2"/>
    </font>
    <font>
      <i/>
      <sz val="8"/>
      <name val="Arial"/>
      <family val="2"/>
    </font>
    <font>
      <sz val="8"/>
      <name val="Arial"/>
      <family val="2"/>
    </font>
    <font>
      <b/>
      <sz val="8"/>
      <name val="Arial"/>
      <family val="2"/>
    </font>
    <font>
      <u val="single"/>
      <sz val="9"/>
      <name val="Arial"/>
      <family val="2"/>
    </font>
    <font>
      <b/>
      <i/>
      <u val="single"/>
      <sz val="9"/>
      <name val="Arial"/>
      <family val="2"/>
    </font>
    <font>
      <u val="single"/>
      <sz val="8"/>
      <name val="Arial"/>
      <family val="2"/>
    </font>
    <font>
      <i/>
      <u val="single"/>
      <sz val="8"/>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0"/>
    </font>
    <font>
      <b/>
      <u val="single"/>
      <sz val="10"/>
      <name val="Arial"/>
      <family val="2"/>
    </font>
    <font>
      <sz val="9"/>
      <color indexed="8"/>
      <name val="Arial"/>
      <family val="2"/>
    </font>
    <font>
      <b/>
      <sz val="10"/>
      <color indexed="10"/>
      <name val="Arial"/>
      <family val="2"/>
    </font>
    <font>
      <i/>
      <sz val="10"/>
      <name val="Arial Narrow"/>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9"/>
        <bgColor indexed="64"/>
      </patternFill>
    </fill>
    <fill>
      <patternFill patternType="solid">
        <fgColor indexed="9"/>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hair"/>
      <right style="hair"/>
      <top style="hair"/>
      <bottom style="hair"/>
    </border>
    <border>
      <left>
        <color indexed="63"/>
      </left>
      <right style="thin"/>
      <top style="thin"/>
      <bottom style="thin"/>
    </border>
    <border>
      <left style="thin"/>
      <right style="thin"/>
      <top style="medium"/>
      <bottom style="thin"/>
    </border>
    <border>
      <left style="thin"/>
      <right style="medium"/>
      <top style="medium"/>
      <bottom style="thin"/>
    </border>
    <border>
      <left style="medium"/>
      <right style="thin"/>
      <top style="thin"/>
      <bottom style="medium"/>
    </border>
    <border>
      <left>
        <color indexed="63"/>
      </left>
      <right>
        <color indexed="63"/>
      </right>
      <top style="double"/>
      <bottom style="double"/>
    </border>
    <border>
      <left>
        <color indexed="63"/>
      </left>
      <right style="hair"/>
      <top style="double"/>
      <bottom style="double"/>
    </border>
    <border>
      <left style="hair"/>
      <right style="hair"/>
      <top style="hair"/>
      <bottom style="double"/>
    </border>
    <border>
      <left style="hair"/>
      <right>
        <color indexed="63"/>
      </right>
      <top style="double"/>
      <bottom style="double"/>
    </border>
    <border>
      <left style="hair"/>
      <right style="hair"/>
      <top style="hair"/>
      <bottom>
        <color indexed="63"/>
      </bottom>
    </border>
    <border>
      <left style="thin"/>
      <right style="thin"/>
      <top>
        <color indexed="63"/>
      </top>
      <bottom>
        <color indexed="63"/>
      </bottom>
    </border>
    <border>
      <left style="thin"/>
      <right style="medium"/>
      <top style="thin"/>
      <bottom style="thin"/>
    </border>
    <border>
      <left style="medium"/>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style="hair"/>
      <right style="hair"/>
      <top style="double"/>
      <bottom style="double"/>
    </border>
    <border>
      <left style="thin"/>
      <right style="thin"/>
      <top>
        <color indexed="63"/>
      </top>
      <bottom style="thin"/>
    </border>
    <border>
      <left style="thin"/>
      <right style="thin"/>
      <top style="thin"/>
      <bottom style="double"/>
    </border>
    <border>
      <left style="hair"/>
      <right style="hair"/>
      <top>
        <color indexed="63"/>
      </top>
      <bottom style="hair"/>
    </border>
    <border>
      <left style="thin"/>
      <right style="medium"/>
      <top style="thin"/>
      <bottom style="medium"/>
    </border>
    <border>
      <left style="thin"/>
      <right style="thin"/>
      <top style="double"/>
      <bottom style="thin"/>
    </border>
    <border>
      <left style="thin"/>
      <right>
        <color indexed="63"/>
      </right>
      <top style="thin"/>
      <bottom style="thin"/>
    </border>
    <border>
      <left style="medium"/>
      <right style="thin"/>
      <top style="medium"/>
      <bottom style="thin"/>
    </border>
    <border>
      <left>
        <color indexed="63"/>
      </left>
      <right>
        <color indexed="63"/>
      </right>
      <top style="thin"/>
      <bottom style="thin"/>
    </border>
    <border>
      <left style="hair"/>
      <right style="thin"/>
      <top style="hair"/>
      <bottom>
        <color indexed="63"/>
      </bottom>
    </border>
    <border>
      <left style="hair"/>
      <right style="thin"/>
      <top>
        <color indexed="63"/>
      </top>
      <bottom style="hair"/>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8"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7"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452">
    <xf numFmtId="0" fontId="0" fillId="0" borderId="0" xfId="0" applyAlignment="1">
      <alignment/>
    </xf>
    <xf numFmtId="0" fontId="3" fillId="0" borderId="10" xfId="0" applyFont="1" applyBorder="1" applyAlignment="1" applyProtection="1">
      <alignment/>
      <protection locked="0"/>
    </xf>
    <xf numFmtId="0" fontId="0" fillId="0" borderId="10" xfId="0" applyBorder="1" applyAlignment="1">
      <alignment/>
    </xf>
    <xf numFmtId="0" fontId="0" fillId="0" borderId="0" xfId="0" applyBorder="1" applyAlignment="1">
      <alignment/>
    </xf>
    <xf numFmtId="0" fontId="0" fillId="0" borderId="0" xfId="0" applyFont="1" applyAlignment="1">
      <alignment vertical="top"/>
    </xf>
    <xf numFmtId="0" fontId="1" fillId="0" borderId="0" xfId="0" applyFont="1" applyAlignment="1">
      <alignment/>
    </xf>
    <xf numFmtId="0" fontId="2" fillId="0" borderId="0" xfId="0" applyFont="1" applyBorder="1" applyAlignment="1">
      <alignment vertical="center"/>
    </xf>
    <xf numFmtId="0" fontId="0" fillId="0" borderId="0" xfId="0" applyBorder="1" applyAlignment="1">
      <alignment vertical="center"/>
    </xf>
    <xf numFmtId="0" fontId="0" fillId="0" borderId="10" xfId="0" applyFont="1" applyBorder="1" applyAlignment="1">
      <alignment vertical="center" wrapText="1"/>
    </xf>
    <xf numFmtId="0" fontId="0" fillId="0" borderId="10" xfId="0" applyFont="1" applyBorder="1" applyAlignment="1">
      <alignment/>
    </xf>
    <xf numFmtId="0" fontId="0" fillId="0" borderId="11" xfId="0" applyFont="1" applyBorder="1" applyAlignment="1">
      <alignment vertical="center"/>
    </xf>
    <xf numFmtId="0" fontId="0" fillId="0" borderId="0" xfId="0" applyFont="1" applyAlignment="1">
      <alignment/>
    </xf>
    <xf numFmtId="0" fontId="5" fillId="0" borderId="0" xfId="0" applyFont="1" applyAlignment="1">
      <alignment/>
    </xf>
    <xf numFmtId="0" fontId="0" fillId="0" borderId="0" xfId="0" applyFont="1" applyBorder="1" applyAlignment="1">
      <alignment vertical="center"/>
    </xf>
    <xf numFmtId="0" fontId="0" fillId="0" borderId="0" xfId="0" applyFont="1" applyAlignment="1">
      <alignment/>
    </xf>
    <xf numFmtId="0" fontId="7" fillId="0" borderId="12" xfId="0" applyFont="1" applyBorder="1" applyAlignment="1" applyProtection="1">
      <alignment vertical="center" wrapText="1"/>
      <protection locked="0"/>
    </xf>
    <xf numFmtId="0" fontId="7" fillId="0" borderId="12" xfId="0" applyFont="1" applyBorder="1" applyAlignment="1">
      <alignment vertical="center" wrapText="1"/>
    </xf>
    <xf numFmtId="0" fontId="0" fillId="0" borderId="12" xfId="0" applyFont="1" applyBorder="1" applyAlignment="1">
      <alignment horizontal="center" vertical="center" wrapText="1"/>
    </xf>
    <xf numFmtId="0" fontId="0" fillId="0" borderId="12" xfId="0" applyFont="1" applyBorder="1" applyAlignment="1">
      <alignment vertical="center" wrapText="1"/>
    </xf>
    <xf numFmtId="0" fontId="7" fillId="0" borderId="12" xfId="0" applyFont="1" applyBorder="1" applyAlignment="1">
      <alignment horizontal="left" vertical="center" wrapText="1"/>
    </xf>
    <xf numFmtId="0" fontId="7" fillId="0" borderId="12" xfId="0" applyFont="1" applyBorder="1" applyAlignment="1">
      <alignment horizontal="center" vertical="center" wrapText="1"/>
    </xf>
    <xf numFmtId="0" fontId="7" fillId="0" borderId="12" xfId="0" applyFont="1" applyBorder="1" applyAlignment="1" applyProtection="1">
      <alignment horizontal="center" vertical="center" wrapText="1"/>
      <protection locked="0"/>
    </xf>
    <xf numFmtId="0" fontId="3" fillId="0" borderId="13" xfId="0" applyFont="1" applyBorder="1" applyAlignment="1" applyProtection="1">
      <alignment/>
      <protection locked="0"/>
    </xf>
    <xf numFmtId="0" fontId="0" fillId="0" borderId="0" xfId="0" applyFont="1" applyBorder="1" applyAlignment="1">
      <alignment vertical="center" wrapText="1"/>
    </xf>
    <xf numFmtId="0" fontId="1" fillId="0" borderId="14" xfId="0" applyFont="1" applyBorder="1" applyAlignment="1">
      <alignment horizontal="centerContinuous" vertical="center" wrapText="1"/>
    </xf>
    <xf numFmtId="0" fontId="1" fillId="0" borderId="15" xfId="0" applyFont="1" applyBorder="1" applyAlignment="1">
      <alignment horizontal="centerContinuous" vertical="center" wrapText="1"/>
    </xf>
    <xf numFmtId="0" fontId="1" fillId="0" borderId="16" xfId="0" applyFont="1" applyBorder="1" applyAlignment="1">
      <alignment horizontal="right" vertical="center"/>
    </xf>
    <xf numFmtId="0" fontId="11" fillId="0" borderId="12" xfId="0" applyFont="1" applyBorder="1" applyAlignment="1">
      <alignment vertical="center" wrapText="1"/>
    </xf>
    <xf numFmtId="0" fontId="9" fillId="0" borderId="12" xfId="0" applyFont="1" applyBorder="1" applyAlignment="1">
      <alignment vertical="center" wrapText="1"/>
    </xf>
    <xf numFmtId="0" fontId="0" fillId="0" borderId="12" xfId="0" applyFont="1" applyBorder="1" applyAlignment="1">
      <alignment vertical="center"/>
    </xf>
    <xf numFmtId="0" fontId="7" fillId="0" borderId="12" xfId="0" applyFont="1" applyBorder="1" applyAlignment="1">
      <alignment vertical="center"/>
    </xf>
    <xf numFmtId="0" fontId="7" fillId="0" borderId="12" xfId="0" applyFont="1" applyBorder="1" applyAlignment="1">
      <alignment vertical="center" shrinkToFit="1"/>
    </xf>
    <xf numFmtId="49" fontId="7" fillId="0" borderId="12" xfId="0" applyNumberFormat="1" applyFont="1" applyBorder="1" applyAlignment="1">
      <alignment vertical="center" wrapText="1"/>
    </xf>
    <xf numFmtId="0" fontId="9" fillId="0" borderId="12" xfId="0" applyFont="1" applyBorder="1" applyAlignment="1">
      <alignment horizontal="center" vertical="center" wrapText="1"/>
    </xf>
    <xf numFmtId="0" fontId="0" fillId="0" borderId="17" xfId="0" applyBorder="1" applyAlignment="1">
      <alignment/>
    </xf>
    <xf numFmtId="0" fontId="7" fillId="0" borderId="12" xfId="0" applyFont="1" applyBorder="1" applyAlignment="1">
      <alignment horizontal="center" vertical="center" shrinkToFit="1"/>
    </xf>
    <xf numFmtId="0" fontId="11" fillId="0" borderId="12" xfId="0" applyFont="1" applyBorder="1" applyAlignment="1" applyProtection="1">
      <alignment vertical="center" wrapText="1"/>
      <protection locked="0"/>
    </xf>
    <xf numFmtId="0" fontId="0" fillId="0" borderId="18" xfId="0" applyBorder="1" applyAlignment="1">
      <alignment/>
    </xf>
    <xf numFmtId="0" fontId="7" fillId="0" borderId="19" xfId="0" applyFont="1" applyBorder="1" applyAlignment="1">
      <alignment vertical="center" wrapText="1"/>
    </xf>
    <xf numFmtId="0" fontId="10" fillId="0" borderId="12" xfId="0" applyFont="1" applyBorder="1" applyAlignment="1">
      <alignment horizontal="center" vertical="center"/>
    </xf>
    <xf numFmtId="0" fontId="0" fillId="0" borderId="12" xfId="0" applyFont="1" applyBorder="1" applyAlignment="1">
      <alignment vertical="center" shrinkToFit="1"/>
    </xf>
    <xf numFmtId="0" fontId="7" fillId="0" borderId="12" xfId="0" applyFont="1" applyBorder="1" applyAlignment="1" applyProtection="1">
      <alignment horizontal="left" vertical="center" wrapText="1"/>
      <protection locked="0"/>
    </xf>
    <xf numFmtId="14" fontId="7" fillId="0" borderId="12" xfId="0" applyNumberFormat="1" applyFont="1" applyBorder="1" applyAlignment="1">
      <alignment horizontal="center" vertical="center" shrinkToFit="1"/>
    </xf>
    <xf numFmtId="179" fontId="7" fillId="0" borderId="12" xfId="0" applyNumberFormat="1" applyFont="1" applyBorder="1" applyAlignment="1">
      <alignment vertical="center" shrinkToFit="1"/>
    </xf>
    <xf numFmtId="14" fontId="7" fillId="0" borderId="12" xfId="0" applyNumberFormat="1" applyFont="1" applyBorder="1" applyAlignment="1">
      <alignment horizontal="center" vertical="center"/>
    </xf>
    <xf numFmtId="0" fontId="7" fillId="0" borderId="19" xfId="0" applyFont="1" applyBorder="1" applyAlignment="1" applyProtection="1">
      <alignment vertical="center" wrapText="1"/>
      <protection locked="0"/>
    </xf>
    <xf numFmtId="0" fontId="13" fillId="0" borderId="12" xfId="0" applyFont="1" applyBorder="1" applyAlignment="1">
      <alignment vertical="center" wrapText="1"/>
    </xf>
    <xf numFmtId="0" fontId="0" fillId="0" borderId="10" xfId="0" applyBorder="1" applyAlignment="1">
      <alignment vertical="center"/>
    </xf>
    <xf numFmtId="0" fontId="0" fillId="0" borderId="0" xfId="0" applyFont="1" applyBorder="1" applyAlignment="1">
      <alignment horizontal="left" vertical="center" wrapText="1"/>
    </xf>
    <xf numFmtId="14" fontId="0" fillId="0" borderId="0" xfId="0" applyNumberFormat="1" applyFont="1" applyBorder="1" applyAlignment="1">
      <alignment vertical="center" shrinkToFit="1"/>
    </xf>
    <xf numFmtId="178" fontId="0" fillId="0" borderId="0" xfId="0" applyNumberFormat="1" applyFont="1" applyBorder="1" applyAlignment="1">
      <alignment vertical="center" wrapText="1"/>
    </xf>
    <xf numFmtId="0" fontId="10" fillId="0" borderId="12" xfId="0" applyFont="1" applyBorder="1" applyAlignment="1">
      <alignment horizontal="center" vertical="center" wrapText="1"/>
    </xf>
    <xf numFmtId="0" fontId="7" fillId="0" borderId="12" xfId="0" applyFont="1" applyFill="1" applyBorder="1" applyAlignment="1" applyProtection="1">
      <alignment vertical="center" wrapText="1"/>
      <protection locked="0"/>
    </xf>
    <xf numFmtId="49" fontId="7" fillId="0" borderId="12" xfId="0" applyNumberFormat="1" applyFont="1" applyBorder="1" applyAlignment="1">
      <alignment vertical="center" shrinkToFit="1"/>
    </xf>
    <xf numFmtId="49" fontId="7" fillId="0" borderId="19" xfId="0" applyNumberFormat="1" applyFont="1" applyBorder="1" applyAlignment="1">
      <alignment vertical="center" wrapText="1"/>
    </xf>
    <xf numFmtId="179" fontId="7" fillId="0" borderId="19" xfId="0" applyNumberFormat="1" applyFont="1" applyBorder="1" applyAlignment="1">
      <alignment vertical="center" shrinkToFit="1"/>
    </xf>
    <xf numFmtId="0" fontId="8" fillId="0" borderId="12" xfId="0" applyFont="1" applyBorder="1" applyAlignment="1">
      <alignment vertical="center"/>
    </xf>
    <xf numFmtId="0" fontId="7" fillId="0" borderId="12" xfId="0" applyFont="1" applyBorder="1" applyAlignment="1" applyProtection="1">
      <alignment vertical="center" shrinkToFit="1"/>
      <protection locked="0"/>
    </xf>
    <xf numFmtId="179" fontId="7" fillId="0" borderId="12" xfId="0" applyNumberFormat="1" applyFont="1" applyBorder="1" applyAlignment="1" applyProtection="1">
      <alignment vertical="center" shrinkToFit="1"/>
      <protection locked="0"/>
    </xf>
    <xf numFmtId="0" fontId="3" fillId="0" borderId="12" xfId="0" applyFont="1" applyBorder="1" applyAlignment="1" applyProtection="1">
      <alignment horizontal="left" vertical="center" wrapText="1"/>
      <protection locked="0"/>
    </xf>
    <xf numFmtId="0" fontId="7" fillId="0" borderId="12" xfId="0" applyFont="1" applyFill="1" applyBorder="1" applyAlignment="1">
      <alignment vertical="center" wrapText="1"/>
    </xf>
    <xf numFmtId="49" fontId="7" fillId="0" borderId="12" xfId="0" applyNumberFormat="1" applyFont="1" applyBorder="1" applyAlignment="1">
      <alignment horizontal="center" vertical="center" shrinkToFit="1"/>
    </xf>
    <xf numFmtId="0" fontId="0" fillId="0" borderId="10" xfId="0" applyBorder="1" applyAlignment="1">
      <alignment horizontal="center" vertical="center" shrinkToFit="1"/>
    </xf>
    <xf numFmtId="0" fontId="7" fillId="0" borderId="19" xfId="0" applyFont="1" applyBorder="1" applyAlignment="1" applyProtection="1">
      <alignment horizontal="center" vertical="center" wrapText="1"/>
      <protection locked="0"/>
    </xf>
    <xf numFmtId="178" fontId="7" fillId="0" borderId="12" xfId="0" applyNumberFormat="1" applyFont="1" applyBorder="1" applyAlignment="1" applyProtection="1">
      <alignment horizontal="center" vertical="center" wrapText="1"/>
      <protection locked="0"/>
    </xf>
    <xf numFmtId="49" fontId="9" fillId="0" borderId="12" xfId="0" applyNumberFormat="1" applyFont="1" applyBorder="1" applyAlignment="1">
      <alignment vertical="center" wrapText="1"/>
    </xf>
    <xf numFmtId="0" fontId="0" fillId="0" borderId="20" xfId="0" applyBorder="1" applyAlignment="1">
      <alignment/>
    </xf>
    <xf numFmtId="182" fontId="7" fillId="0" borderId="12" xfId="0" applyNumberFormat="1" applyFont="1" applyBorder="1" applyAlignment="1" applyProtection="1">
      <alignment horizontal="center" vertical="center" shrinkToFit="1"/>
      <protection locked="0"/>
    </xf>
    <xf numFmtId="0" fontId="0" fillId="0" borderId="12" xfId="0" applyBorder="1" applyAlignment="1">
      <alignment/>
    </xf>
    <xf numFmtId="178" fontId="7" fillId="0" borderId="12" xfId="0" applyNumberFormat="1" applyFont="1" applyBorder="1" applyAlignment="1" applyProtection="1">
      <alignment vertical="center" shrinkToFit="1"/>
      <protection locked="0"/>
    </xf>
    <xf numFmtId="0" fontId="7" fillId="0" borderId="12" xfId="0" applyFont="1" applyBorder="1" applyAlignment="1">
      <alignment/>
    </xf>
    <xf numFmtId="0" fontId="7" fillId="0" borderId="19" xfId="0" applyFont="1" applyBorder="1" applyAlignment="1">
      <alignment horizontal="center" vertical="center" wrapText="1"/>
    </xf>
    <xf numFmtId="49" fontId="7" fillId="0" borderId="12" xfId="0" applyNumberFormat="1"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178" fontId="7" fillId="0" borderId="12" xfId="0" applyNumberFormat="1" applyFont="1" applyBorder="1" applyAlignment="1" applyProtection="1">
      <alignment vertical="center" wrapText="1"/>
      <protection locked="0"/>
    </xf>
    <xf numFmtId="178" fontId="7" fillId="0" borderId="12" xfId="0" applyNumberFormat="1" applyFont="1" applyFill="1" applyBorder="1" applyAlignment="1" applyProtection="1">
      <alignment vertical="center" shrinkToFit="1"/>
      <protection locked="0"/>
    </xf>
    <xf numFmtId="0" fontId="9" fillId="0" borderId="12" xfId="0" applyFont="1" applyBorder="1" applyAlignment="1" applyProtection="1">
      <alignment vertical="center" wrapText="1"/>
      <protection locked="0"/>
    </xf>
    <xf numFmtId="0" fontId="9" fillId="0" borderId="12" xfId="0" applyNumberFormat="1" applyFont="1" applyBorder="1" applyAlignment="1">
      <alignment vertical="center" wrapText="1"/>
    </xf>
    <xf numFmtId="178" fontId="7" fillId="0" borderId="12" xfId="0" applyNumberFormat="1" applyFont="1" applyBorder="1" applyAlignment="1" applyProtection="1">
      <alignment horizontal="center" vertical="center" shrinkToFit="1"/>
      <protection locked="0"/>
    </xf>
    <xf numFmtId="0" fontId="0" fillId="0" borderId="12" xfId="0" applyBorder="1" applyAlignment="1">
      <alignment vertical="center"/>
    </xf>
    <xf numFmtId="0" fontId="7" fillId="0" borderId="12" xfId="0" applyFont="1" applyFill="1" applyBorder="1" applyAlignment="1">
      <alignment horizontal="center" vertical="center" wrapText="1"/>
    </xf>
    <xf numFmtId="182" fontId="7" fillId="0" borderId="19" xfId="0" applyNumberFormat="1" applyFont="1" applyBorder="1" applyAlignment="1" applyProtection="1">
      <alignment horizontal="center" vertical="center" shrinkToFit="1"/>
      <protection locked="0"/>
    </xf>
    <xf numFmtId="0" fontId="7" fillId="0" borderId="0" xfId="0" applyFont="1" applyBorder="1" applyAlignment="1">
      <alignment vertical="center" wrapText="1"/>
    </xf>
    <xf numFmtId="0" fontId="8" fillId="0" borderId="0" xfId="0" applyFont="1" applyBorder="1" applyAlignment="1">
      <alignment vertical="center"/>
    </xf>
    <xf numFmtId="0" fontId="7" fillId="0" borderId="12" xfId="0" applyFont="1" applyBorder="1" applyAlignment="1" applyProtection="1">
      <alignment vertical="center" wrapText="1" shrinkToFit="1"/>
      <protection locked="0"/>
    </xf>
    <xf numFmtId="182" fontId="7" fillId="0" borderId="12" xfId="0" applyNumberFormat="1" applyFont="1" applyBorder="1" applyAlignment="1" applyProtection="1">
      <alignment horizontal="center" vertical="center" wrapText="1"/>
      <protection locked="0"/>
    </xf>
    <xf numFmtId="182" fontId="7" fillId="0" borderId="12" xfId="0" applyNumberFormat="1" applyFont="1" applyBorder="1" applyAlignment="1">
      <alignment horizontal="center" vertical="center"/>
    </xf>
    <xf numFmtId="182" fontId="7" fillId="0" borderId="12" xfId="0" applyNumberFormat="1" applyFont="1" applyBorder="1" applyAlignment="1">
      <alignment horizontal="center" vertical="center" shrinkToFit="1"/>
    </xf>
    <xf numFmtId="182" fontId="7" fillId="0" borderId="12" xfId="0" applyNumberFormat="1" applyFont="1" applyBorder="1" applyAlignment="1" quotePrefix="1">
      <alignment horizontal="center" vertical="center" shrinkToFit="1"/>
    </xf>
    <xf numFmtId="179" fontId="7" fillId="0" borderId="12" xfId="42" applyNumberFormat="1" applyFont="1" applyBorder="1" applyAlignment="1">
      <alignment horizontal="center" vertical="center" shrinkToFit="1"/>
    </xf>
    <xf numFmtId="179" fontId="7" fillId="0" borderId="12" xfId="0" applyNumberFormat="1" applyFont="1" applyBorder="1" applyAlignment="1">
      <alignment horizontal="center" vertical="center" shrinkToFit="1"/>
    </xf>
    <xf numFmtId="0" fontId="7" fillId="0" borderId="12" xfId="0" applyFont="1" applyFill="1" applyBorder="1" applyAlignment="1" applyProtection="1">
      <alignment horizontal="center" vertical="center" shrinkToFit="1"/>
      <protection locked="0"/>
    </xf>
    <xf numFmtId="0" fontId="11" fillId="0" borderId="0" xfId="0" applyFont="1" applyBorder="1" applyAlignment="1" applyProtection="1">
      <alignment vertical="center" wrapText="1"/>
      <protection locked="0"/>
    </xf>
    <xf numFmtId="182" fontId="7" fillId="0" borderId="12" xfId="0" applyNumberFormat="1" applyFont="1" applyBorder="1" applyAlignment="1">
      <alignment horizontal="center" vertical="center" wrapText="1"/>
    </xf>
    <xf numFmtId="0" fontId="7" fillId="0" borderId="12" xfId="0" applyFont="1" applyBorder="1" applyAlignment="1" applyProtection="1">
      <alignment horizontal="center" vertical="center"/>
      <protection locked="0"/>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8" fillId="0" borderId="12" xfId="0" applyFont="1" applyBorder="1" applyAlignment="1">
      <alignment vertical="center" wrapText="1"/>
    </xf>
    <xf numFmtId="0" fontId="10" fillId="0" borderId="19" xfId="0" applyFont="1" applyBorder="1" applyAlignment="1">
      <alignment horizontal="center" vertical="center" wrapText="1"/>
    </xf>
    <xf numFmtId="49" fontId="7" fillId="0" borderId="12" xfId="0" applyNumberFormat="1" applyFont="1" applyBorder="1" applyAlignment="1" applyProtection="1">
      <alignment horizontal="center" vertical="center" wrapText="1" shrinkToFit="1"/>
      <protection locked="0"/>
    </xf>
    <xf numFmtId="0" fontId="8" fillId="0" borderId="12" xfId="0" applyFont="1" applyBorder="1" applyAlignment="1">
      <alignment horizontal="center" vertical="center" shrinkToFit="1"/>
    </xf>
    <xf numFmtId="182" fontId="7" fillId="0" borderId="19" xfId="0" applyNumberFormat="1" applyFont="1" applyBorder="1" applyAlignment="1">
      <alignment horizontal="center" vertical="center" shrinkToFit="1"/>
    </xf>
    <xf numFmtId="0" fontId="11" fillId="0" borderId="12" xfId="0" applyFont="1" applyBorder="1" applyAlignment="1" applyProtection="1">
      <alignment horizontal="center" vertical="center" wrapText="1"/>
      <protection locked="0"/>
    </xf>
    <xf numFmtId="0" fontId="7" fillId="0" borderId="19" xfId="0" applyFont="1" applyBorder="1" applyAlignment="1">
      <alignment vertical="center" shrinkToFit="1"/>
    </xf>
    <xf numFmtId="182" fontId="7" fillId="0" borderId="19" xfId="0" applyNumberFormat="1" applyFont="1" applyBorder="1" applyAlignment="1" applyProtection="1">
      <alignment horizontal="center" vertical="center" wrapText="1"/>
      <protection locked="0"/>
    </xf>
    <xf numFmtId="49" fontId="7" fillId="0" borderId="12" xfId="0" applyNumberFormat="1" applyFont="1" applyBorder="1" applyAlignment="1" applyProtection="1">
      <alignment horizontal="center" vertical="center" wrapText="1"/>
      <protection locked="0"/>
    </xf>
    <xf numFmtId="0" fontId="7" fillId="0" borderId="12" xfId="0" applyNumberFormat="1" applyFont="1" applyBorder="1" applyAlignment="1">
      <alignment vertical="center" wrapText="1"/>
    </xf>
    <xf numFmtId="49" fontId="7" fillId="0" borderId="12" xfId="0" applyNumberFormat="1" applyFont="1" applyBorder="1" applyAlignment="1">
      <alignment horizontal="center" vertical="center" wrapText="1"/>
    </xf>
    <xf numFmtId="178" fontId="7" fillId="0" borderId="19" xfId="0" applyNumberFormat="1" applyFont="1" applyBorder="1" applyAlignment="1" applyProtection="1">
      <alignment vertical="center" shrinkToFit="1"/>
      <protection locked="0"/>
    </xf>
    <xf numFmtId="0" fontId="7" fillId="0" borderId="21" xfId="0" applyFont="1" applyBorder="1" applyAlignment="1" applyProtection="1">
      <alignment vertical="center" wrapText="1"/>
      <protection locked="0"/>
    </xf>
    <xf numFmtId="49" fontId="7" fillId="0" borderId="19" xfId="0" applyNumberFormat="1" applyFont="1" applyBorder="1" applyAlignment="1">
      <alignment horizontal="center" vertical="center" shrinkToFit="1"/>
    </xf>
    <xf numFmtId="182" fontId="7" fillId="0" borderId="21" xfId="0" applyNumberFormat="1" applyFont="1" applyBorder="1" applyAlignment="1" applyProtection="1">
      <alignment horizontal="center" vertical="center" shrinkToFit="1"/>
      <protection locked="0"/>
    </xf>
    <xf numFmtId="179" fontId="7" fillId="0" borderId="12" xfId="0" applyNumberFormat="1" applyFont="1" applyBorder="1" applyAlignment="1" applyProtection="1">
      <alignment horizontal="left" vertical="center" wrapText="1"/>
      <protection locked="0"/>
    </xf>
    <xf numFmtId="0" fontId="7" fillId="0" borderId="0" xfId="0" applyFont="1" applyBorder="1" applyAlignment="1" applyProtection="1">
      <alignment vertical="center" wrapText="1"/>
      <protection locked="0"/>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shrinkToFit="1"/>
    </xf>
    <xf numFmtId="182" fontId="7" fillId="0" borderId="12" xfId="0" applyNumberFormat="1" applyFont="1" applyBorder="1" applyAlignment="1">
      <alignment horizontal="center" vertical="center"/>
    </xf>
    <xf numFmtId="0" fontId="7" fillId="0" borderId="19" xfId="0" applyFont="1" applyBorder="1" applyAlignment="1" applyProtection="1">
      <alignment horizontal="center" vertical="center" shrinkToFit="1"/>
      <protection locked="0"/>
    </xf>
    <xf numFmtId="0" fontId="10" fillId="0" borderId="19" xfId="0" applyFont="1" applyBorder="1" applyAlignment="1">
      <alignment horizontal="center" vertical="center"/>
    </xf>
    <xf numFmtId="0" fontId="7" fillId="0" borderId="12" xfId="0" applyFont="1" applyBorder="1" applyAlignment="1" applyProtection="1">
      <alignment horizontal="center" vertical="center" wrapText="1"/>
      <protection locked="0"/>
    </xf>
    <xf numFmtId="0" fontId="0" fillId="0" borderId="22" xfId="0" applyFont="1" applyBorder="1" applyAlignment="1">
      <alignment vertical="center"/>
    </xf>
    <xf numFmtId="0" fontId="0" fillId="0" borderId="12" xfId="0" applyFont="1" applyBorder="1" applyAlignment="1">
      <alignment horizontal="center"/>
    </xf>
    <xf numFmtId="0" fontId="0" fillId="0" borderId="10" xfId="0" applyFont="1" applyBorder="1" applyAlignment="1">
      <alignment horizontal="center" vertical="center" wrapText="1"/>
    </xf>
    <xf numFmtId="0" fontId="0" fillId="0" borderId="12" xfId="0" applyBorder="1" applyAlignment="1">
      <alignment/>
    </xf>
    <xf numFmtId="0" fontId="7" fillId="0" borderId="0" xfId="0" applyFont="1" applyBorder="1" applyAlignment="1" applyProtection="1">
      <alignment vertical="center" shrinkToFit="1"/>
      <protection locked="0"/>
    </xf>
    <xf numFmtId="182" fontId="7" fillId="0" borderId="0" xfId="0" applyNumberFormat="1" applyFont="1" applyBorder="1" applyAlignment="1">
      <alignment horizontal="center" vertical="center" shrinkToFit="1"/>
    </xf>
    <xf numFmtId="49" fontId="7" fillId="0" borderId="0" xfId="0" applyNumberFormat="1" applyFont="1" applyBorder="1" applyAlignment="1">
      <alignment vertical="center" wrapText="1"/>
    </xf>
    <xf numFmtId="179" fontId="7" fillId="0" borderId="0" xfId="0" applyNumberFormat="1" applyFont="1" applyBorder="1" applyAlignment="1">
      <alignment vertical="center" shrinkToFit="1"/>
    </xf>
    <xf numFmtId="0" fontId="7" fillId="0" borderId="0" xfId="0" applyFont="1" applyBorder="1" applyAlignment="1" applyProtection="1">
      <alignment horizontal="left" vertical="center" wrapText="1"/>
      <protection locked="0"/>
    </xf>
    <xf numFmtId="179" fontId="7" fillId="0" borderId="0" xfId="0" applyNumberFormat="1" applyFont="1" applyBorder="1" applyAlignment="1" applyProtection="1">
      <alignment vertical="center" shrinkToFit="1"/>
      <protection locked="0"/>
    </xf>
    <xf numFmtId="182" fontId="7" fillId="0" borderId="0" xfId="0" applyNumberFormat="1" applyFont="1" applyBorder="1" applyAlignment="1" applyProtection="1">
      <alignment horizontal="center" vertical="center" shrinkToFit="1"/>
      <protection locked="0"/>
    </xf>
    <xf numFmtId="0" fontId="10" fillId="0" borderId="0" xfId="0" applyFont="1" applyAlignment="1">
      <alignment horizontal="center" vertical="center" shrinkToFit="1"/>
    </xf>
    <xf numFmtId="0" fontId="2" fillId="0" borderId="12" xfId="0" applyFont="1" applyBorder="1" applyAlignment="1">
      <alignment vertical="center"/>
    </xf>
    <xf numFmtId="0" fontId="9" fillId="0" borderId="0" xfId="0" applyFont="1" applyBorder="1" applyAlignment="1">
      <alignment vertical="center" wrapText="1"/>
    </xf>
    <xf numFmtId="0" fontId="10" fillId="0" borderId="12" xfId="0" applyFont="1" applyBorder="1" applyAlignment="1">
      <alignment horizontal="center" vertical="center" shrinkToFit="1"/>
    </xf>
    <xf numFmtId="179" fontId="9" fillId="0" borderId="0" xfId="0" applyNumberFormat="1" applyFont="1" applyBorder="1" applyAlignment="1">
      <alignment horizontal="center" vertical="center" shrinkToFit="1"/>
    </xf>
    <xf numFmtId="0" fontId="7" fillId="0" borderId="12" xfId="0" applyFont="1" applyBorder="1" applyAlignment="1">
      <alignment horizontal="left" vertical="center"/>
    </xf>
    <xf numFmtId="0" fontId="0" fillId="0" borderId="12" xfId="0" applyFont="1" applyBorder="1" applyAlignment="1" applyProtection="1">
      <alignment vertical="center" wrapText="1"/>
      <protection locked="0"/>
    </xf>
    <xf numFmtId="0" fontId="0" fillId="0" borderId="12" xfId="0" applyFont="1" applyBorder="1" applyAlignment="1" applyProtection="1">
      <alignment horizontal="right" vertical="center" wrapText="1"/>
      <protection locked="0"/>
    </xf>
    <xf numFmtId="0" fontId="0" fillId="0" borderId="12" xfId="0" applyFont="1" applyBorder="1" applyAlignment="1" applyProtection="1">
      <alignment horizontal="left" vertical="center" shrinkToFit="1"/>
      <protection locked="0"/>
    </xf>
    <xf numFmtId="0" fontId="2" fillId="0" borderId="0" xfId="0" applyFont="1" applyAlignment="1">
      <alignment/>
    </xf>
    <xf numFmtId="0" fontId="1" fillId="0" borderId="0" xfId="0" applyFont="1" applyAlignment="1">
      <alignment vertical="center"/>
    </xf>
    <xf numFmtId="0" fontId="0" fillId="0" borderId="23" xfId="0" applyFont="1" applyBorder="1" applyAlignment="1">
      <alignment horizontal="center" vertical="center" wrapText="1"/>
    </xf>
    <xf numFmtId="0" fontId="0" fillId="0" borderId="24" xfId="0" applyBorder="1" applyAlignment="1">
      <alignment vertical="center"/>
    </xf>
    <xf numFmtId="0" fontId="0" fillId="0" borderId="10" xfId="0" applyBorder="1" applyAlignment="1">
      <alignment horizontal="center" vertical="center"/>
    </xf>
    <xf numFmtId="0" fontId="0" fillId="0" borderId="23" xfId="0" applyBorder="1" applyAlignment="1">
      <alignment horizontal="center" vertical="center"/>
    </xf>
    <xf numFmtId="0" fontId="36" fillId="0" borderId="24" xfId="0" applyFont="1"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1" fillId="0" borderId="0" xfId="0" applyFont="1" applyFill="1" applyBorder="1" applyAlignment="1">
      <alignment vertical="center"/>
    </xf>
    <xf numFmtId="0" fontId="0" fillId="0" borderId="0" xfId="0" applyFont="1" applyFill="1" applyBorder="1" applyAlignment="1">
      <alignment/>
    </xf>
    <xf numFmtId="0" fontId="36" fillId="0" borderId="27" xfId="0" applyFont="1" applyBorder="1" applyAlignment="1">
      <alignment vertical="center" wrapText="1"/>
    </xf>
    <xf numFmtId="0" fontId="37" fillId="0" borderId="0" xfId="0" applyFont="1" applyAlignment="1">
      <alignment/>
    </xf>
    <xf numFmtId="0" fontId="1" fillId="0" borderId="10" xfId="0" applyFont="1" applyBorder="1" applyAlignment="1">
      <alignment horizontal="left" vertical="center"/>
    </xf>
    <xf numFmtId="0" fontId="0" fillId="24" borderId="10" xfId="0" applyFont="1" applyFill="1" applyBorder="1" applyAlignment="1">
      <alignment horizontal="center" vertical="center"/>
    </xf>
    <xf numFmtId="0" fontId="0" fillId="24" borderId="0" xfId="0" applyFill="1" applyAlignment="1">
      <alignment/>
    </xf>
    <xf numFmtId="0" fontId="0" fillId="0" borderId="10" xfId="0" applyFont="1" applyBorder="1" applyAlignment="1">
      <alignment horizontal="left" vertical="center"/>
    </xf>
    <xf numFmtId="0" fontId="0" fillId="25" borderId="10" xfId="0" applyFont="1" applyFill="1" applyBorder="1" applyAlignment="1">
      <alignment horizontal="center" vertical="center"/>
    </xf>
    <xf numFmtId="0" fontId="0" fillId="0" borderId="10" xfId="0" applyFont="1" applyBorder="1" applyAlignment="1">
      <alignment horizontal="left" wrapText="1"/>
    </xf>
    <xf numFmtId="0" fontId="0" fillId="24" borderId="10" xfId="0" applyFill="1" applyBorder="1" applyAlignment="1">
      <alignment/>
    </xf>
    <xf numFmtId="0" fontId="0" fillId="0" borderId="10" xfId="0" applyFill="1" applyBorder="1" applyAlignment="1">
      <alignment/>
    </xf>
    <xf numFmtId="0" fontId="0" fillId="0" borderId="10" xfId="0" applyFill="1" applyBorder="1" applyAlignment="1">
      <alignment horizontal="center"/>
    </xf>
    <xf numFmtId="0" fontId="0" fillId="0" borderId="10" xfId="0" applyBorder="1" applyAlignment="1">
      <alignment horizontal="center"/>
    </xf>
    <xf numFmtId="0" fontId="0" fillId="0" borderId="10" xfId="0" applyFont="1" applyBorder="1" applyAlignment="1">
      <alignment wrapText="1"/>
    </xf>
    <xf numFmtId="0" fontId="0" fillId="24" borderId="10" xfId="0" applyFill="1" applyBorder="1" applyAlignment="1">
      <alignment wrapText="1"/>
    </xf>
    <xf numFmtId="0" fontId="0" fillId="0" borderId="10" xfId="0" applyBorder="1" applyAlignment="1">
      <alignment wrapText="1"/>
    </xf>
    <xf numFmtId="0" fontId="0" fillId="0" borderId="0" xfId="0" applyAlignment="1">
      <alignment wrapText="1"/>
    </xf>
    <xf numFmtId="0" fontId="1" fillId="0" borderId="10" xfId="0" applyFont="1" applyBorder="1" applyAlignment="1">
      <alignment wrapText="1"/>
    </xf>
    <xf numFmtId="0" fontId="1" fillId="0" borderId="10" xfId="0" applyFont="1" applyBorder="1" applyAlignment="1">
      <alignment vertical="center"/>
    </xf>
    <xf numFmtId="0" fontId="1" fillId="0" borderId="10" xfId="0" applyFont="1" applyBorder="1" applyAlignment="1">
      <alignment vertical="center" shrinkToFit="1"/>
    </xf>
    <xf numFmtId="0" fontId="0" fillId="0" borderId="0" xfId="0" applyFill="1" applyAlignment="1">
      <alignment/>
    </xf>
    <xf numFmtId="49" fontId="7" fillId="0" borderId="12" xfId="0" applyNumberFormat="1" applyFont="1" applyBorder="1" applyAlignment="1" applyProtection="1">
      <alignment horizontal="left" vertical="center" shrinkToFit="1"/>
      <protection locked="0"/>
    </xf>
    <xf numFmtId="14" fontId="7" fillId="0" borderId="0" xfId="0" applyNumberFormat="1" applyFont="1" applyBorder="1" applyAlignment="1">
      <alignment horizontal="center" vertical="center"/>
    </xf>
    <xf numFmtId="0" fontId="10" fillId="0" borderId="0" xfId="0" applyFont="1" applyBorder="1" applyAlignment="1">
      <alignment horizontal="center" vertical="center"/>
    </xf>
    <xf numFmtId="49" fontId="7" fillId="0" borderId="0" xfId="0" applyNumberFormat="1" applyFont="1" applyBorder="1" applyAlignment="1" applyProtection="1">
      <alignment horizontal="center" vertical="center" wrapText="1"/>
      <protection locked="0"/>
    </xf>
    <xf numFmtId="182" fontId="7" fillId="0" borderId="12" xfId="0" applyNumberFormat="1" applyFont="1" applyBorder="1" applyAlignment="1" applyProtection="1" quotePrefix="1">
      <alignment horizontal="center" vertical="center" shrinkToFit="1"/>
      <protection locked="0"/>
    </xf>
    <xf numFmtId="0" fontId="7" fillId="0" borderId="0" xfId="0" applyFont="1" applyBorder="1" applyAlignment="1">
      <alignment horizontal="center" vertical="center" shrinkToFit="1"/>
    </xf>
    <xf numFmtId="0" fontId="7" fillId="0" borderId="0" xfId="0" applyFont="1" applyFill="1" applyBorder="1" applyAlignment="1">
      <alignment vertical="center" wrapText="1"/>
    </xf>
    <xf numFmtId="0" fontId="9" fillId="0" borderId="0" xfId="0" applyNumberFormat="1" applyFont="1" applyBorder="1" applyAlignment="1">
      <alignment vertical="center" wrapText="1"/>
    </xf>
    <xf numFmtId="0" fontId="36" fillId="0" borderId="10" xfId="0" applyFont="1" applyBorder="1" applyAlignment="1">
      <alignment horizontal="center" vertical="center"/>
    </xf>
    <xf numFmtId="179" fontId="7" fillId="0" borderId="12" xfId="0" applyNumberFormat="1" applyFont="1" applyBorder="1" applyAlignment="1">
      <alignment horizontal="right" vertical="center" wrapText="1"/>
    </xf>
    <xf numFmtId="179" fontId="7" fillId="0" borderId="12" xfId="0" applyNumberFormat="1" applyFont="1" applyBorder="1" applyAlignment="1">
      <alignment horizontal="right" vertical="center"/>
    </xf>
    <xf numFmtId="179" fontId="7" fillId="0" borderId="12" xfId="0" applyNumberFormat="1" applyFont="1" applyBorder="1" applyAlignment="1">
      <alignment horizontal="right"/>
    </xf>
    <xf numFmtId="0" fontId="7" fillId="0" borderId="12" xfId="0" applyFont="1" applyBorder="1" applyAlignment="1">
      <alignment horizontal="center"/>
    </xf>
    <xf numFmtId="178" fontId="7" fillId="0" borderId="12" xfId="0" applyNumberFormat="1" applyFont="1" applyBorder="1" applyAlignment="1">
      <alignment vertical="center" wrapText="1"/>
    </xf>
    <xf numFmtId="179" fontId="7" fillId="0" borderId="12" xfId="0" applyNumberFormat="1" applyFont="1" applyBorder="1" applyAlignment="1">
      <alignment horizontal="right" vertical="center" shrinkToFit="1"/>
    </xf>
    <xf numFmtId="49" fontId="38" fillId="0" borderId="12" xfId="0" applyNumberFormat="1" applyFont="1" applyBorder="1" applyAlignment="1" applyProtection="1">
      <alignment horizontal="center" vertical="center" shrinkToFit="1"/>
      <protection locked="0"/>
    </xf>
    <xf numFmtId="0" fontId="38" fillId="0" borderId="12" xfId="0" applyFont="1" applyBorder="1" applyAlignment="1" applyProtection="1">
      <alignment horizontal="left" vertical="center" wrapText="1"/>
      <protection locked="0"/>
    </xf>
    <xf numFmtId="179" fontId="38" fillId="0" borderId="12" xfId="0" applyNumberFormat="1" applyFont="1" applyBorder="1" applyAlignment="1" applyProtection="1">
      <alignment horizontal="right" vertical="center" wrapText="1"/>
      <protection locked="0"/>
    </xf>
    <xf numFmtId="182" fontId="38" fillId="0" borderId="12" xfId="0" applyNumberFormat="1" applyFont="1" applyBorder="1" applyAlignment="1" applyProtection="1">
      <alignment horizontal="center" vertical="center" shrinkToFit="1"/>
      <protection locked="0"/>
    </xf>
    <xf numFmtId="0" fontId="10" fillId="0" borderId="20" xfId="0" applyFont="1" applyBorder="1" applyAlignment="1">
      <alignment horizontal="center" vertical="center"/>
    </xf>
    <xf numFmtId="49" fontId="7" fillId="0" borderId="17" xfId="0" applyNumberFormat="1" applyFont="1" applyBorder="1" applyAlignment="1">
      <alignment horizontal="center" vertical="center" shrinkToFit="1"/>
    </xf>
    <xf numFmtId="0" fontId="7" fillId="0" borderId="17" xfId="0" applyFont="1" applyBorder="1" applyAlignment="1">
      <alignment vertical="center" wrapText="1"/>
    </xf>
    <xf numFmtId="179" fontId="9" fillId="0" borderId="17" xfId="0" applyNumberFormat="1" applyFont="1" applyBorder="1" applyAlignment="1">
      <alignment vertical="center" shrinkToFit="1"/>
    </xf>
    <xf numFmtId="182" fontId="7" fillId="0" borderId="17" xfId="0" applyNumberFormat="1" applyFont="1" applyBorder="1" applyAlignment="1">
      <alignment horizontal="center" vertical="center" shrinkToFit="1"/>
    </xf>
    <xf numFmtId="0" fontId="0" fillId="0" borderId="17" xfId="0" applyBorder="1" applyAlignment="1">
      <alignment vertical="center"/>
    </xf>
    <xf numFmtId="49" fontId="7" fillId="0" borderId="17" xfId="0" applyNumberFormat="1" applyFont="1" applyBorder="1" applyAlignment="1">
      <alignment vertical="center" wrapText="1"/>
    </xf>
    <xf numFmtId="0" fontId="7" fillId="0" borderId="18" xfId="0" applyFont="1" applyBorder="1" applyAlignment="1">
      <alignment vertical="center" wrapText="1"/>
    </xf>
    <xf numFmtId="182" fontId="7" fillId="0" borderId="19" xfId="0" applyNumberFormat="1" applyFont="1" applyBorder="1" applyAlignment="1">
      <alignment horizontal="center" vertical="center"/>
    </xf>
    <xf numFmtId="182" fontId="7" fillId="0" borderId="17" xfId="0" applyNumberFormat="1" applyFont="1" applyBorder="1" applyAlignment="1">
      <alignment horizontal="center" vertical="center"/>
    </xf>
    <xf numFmtId="49" fontId="9" fillId="0" borderId="18" xfId="0" applyNumberFormat="1" applyFont="1" applyBorder="1" applyAlignment="1">
      <alignment vertical="center" wrapText="1"/>
    </xf>
    <xf numFmtId="0" fontId="7" fillId="0" borderId="19" xfId="0" applyFont="1" applyBorder="1" applyAlignment="1">
      <alignment horizontal="center" vertical="center" shrinkToFit="1"/>
    </xf>
    <xf numFmtId="0" fontId="7" fillId="0" borderId="17" xfId="0" applyFont="1" applyBorder="1" applyAlignment="1">
      <alignment horizontal="center" vertical="center" shrinkToFit="1"/>
    </xf>
    <xf numFmtId="0" fontId="9" fillId="0" borderId="18" xfId="0" applyNumberFormat="1" applyFont="1" applyBorder="1" applyAlignment="1">
      <alignment vertical="center" wrapText="1"/>
    </xf>
    <xf numFmtId="0" fontId="9" fillId="0" borderId="17" xfId="0" applyFont="1" applyFill="1" applyBorder="1" applyAlignment="1">
      <alignment vertical="center" wrapText="1"/>
    </xf>
    <xf numFmtId="49" fontId="7" fillId="0" borderId="18" xfId="0" applyNumberFormat="1" applyFont="1" applyBorder="1" applyAlignment="1">
      <alignment vertical="center" wrapText="1"/>
    </xf>
    <xf numFmtId="0" fontId="9" fillId="0" borderId="17" xfId="0" applyFont="1" applyBorder="1" applyAlignment="1">
      <alignment vertical="center" wrapText="1"/>
    </xf>
    <xf numFmtId="0" fontId="10" fillId="0" borderId="0" xfId="0" applyFont="1" applyBorder="1" applyAlignment="1">
      <alignment horizontal="center" vertical="center" wrapText="1"/>
    </xf>
    <xf numFmtId="179" fontId="7" fillId="0" borderId="12" xfId="42" applyNumberFormat="1" applyFont="1" applyBorder="1" applyAlignment="1">
      <alignment horizontal="right" vertical="center" shrinkToFit="1"/>
    </xf>
    <xf numFmtId="179" fontId="7" fillId="0" borderId="19" xfId="0" applyNumberFormat="1" applyFont="1" applyBorder="1" applyAlignment="1">
      <alignment horizontal="right" vertical="center" shrinkToFit="1"/>
    </xf>
    <xf numFmtId="179" fontId="1" fillId="0" borderId="17" xfId="0" applyNumberFormat="1" applyFont="1" applyBorder="1" applyAlignment="1">
      <alignment/>
    </xf>
    <xf numFmtId="0" fontId="1" fillId="0" borderId="17" xfId="0" applyFont="1" applyBorder="1" applyAlignment="1">
      <alignment/>
    </xf>
    <xf numFmtId="0" fontId="8" fillId="0" borderId="12" xfId="0" applyFont="1" applyBorder="1" applyAlignment="1">
      <alignment horizontal="center" vertical="center"/>
    </xf>
    <xf numFmtId="0" fontId="7" fillId="0" borderId="21" xfId="0" applyFont="1" applyBorder="1" applyAlignment="1" applyProtection="1">
      <alignment horizontal="left" vertical="center" wrapText="1"/>
      <protection locked="0"/>
    </xf>
    <xf numFmtId="0" fontId="0" fillId="0" borderId="10" xfId="0" applyFill="1" applyBorder="1" applyAlignment="1">
      <alignment horizontal="center" vertical="center"/>
    </xf>
    <xf numFmtId="0" fontId="7" fillId="0" borderId="21" xfId="0" applyFont="1" applyBorder="1" applyAlignment="1">
      <alignment vertical="center" wrapText="1"/>
    </xf>
    <xf numFmtId="0" fontId="7" fillId="0" borderId="17" xfId="0" applyFont="1" applyBorder="1" applyAlignment="1" applyProtection="1">
      <alignment vertical="center" shrinkToFit="1"/>
      <protection locked="0"/>
    </xf>
    <xf numFmtId="179" fontId="9" fillId="0" borderId="17" xfId="0" applyNumberFormat="1" applyFont="1" applyBorder="1" applyAlignment="1">
      <alignment horizontal="center" vertical="center" shrinkToFit="1"/>
    </xf>
    <xf numFmtId="0" fontId="0" fillId="0" borderId="17" xfId="0" applyFont="1" applyBorder="1" applyAlignment="1">
      <alignment vertical="center"/>
    </xf>
    <xf numFmtId="0" fontId="11" fillId="0" borderId="17" xfId="0" applyFont="1" applyBorder="1" applyAlignment="1" applyProtection="1">
      <alignment vertical="center" wrapText="1"/>
      <protection locked="0"/>
    </xf>
    <xf numFmtId="179" fontId="7" fillId="0" borderId="17" xfId="0" applyNumberFormat="1" applyFont="1" applyBorder="1" applyAlignment="1">
      <alignment vertical="center" shrinkToFit="1"/>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vertical="center" wrapText="1"/>
      <protection locked="0"/>
    </xf>
    <xf numFmtId="182" fontId="7" fillId="0" borderId="21" xfId="0" applyNumberFormat="1" applyFont="1" applyBorder="1" applyAlignment="1">
      <alignment horizontal="center" vertical="center"/>
    </xf>
    <xf numFmtId="179" fontId="9" fillId="0" borderId="17" xfId="0" applyNumberFormat="1" applyFont="1" applyBorder="1" applyAlignment="1" applyProtection="1">
      <alignment vertical="center" shrinkToFit="1"/>
      <protection locked="0"/>
    </xf>
    <xf numFmtId="182" fontId="7" fillId="0" borderId="17" xfId="0" applyNumberFormat="1" applyFont="1" applyBorder="1" applyAlignment="1" applyProtection="1">
      <alignment horizontal="center" vertical="center" shrinkToFit="1"/>
      <protection locked="0"/>
    </xf>
    <xf numFmtId="0" fontId="7" fillId="0" borderId="17" xfId="0" applyFont="1" applyBorder="1" applyAlignment="1" applyProtection="1">
      <alignment vertical="center" wrapText="1"/>
      <protection locked="0"/>
    </xf>
    <xf numFmtId="0" fontId="9" fillId="0" borderId="18" xfId="0" applyFont="1" applyBorder="1" applyAlignment="1" applyProtection="1">
      <alignment vertical="center" wrapText="1"/>
      <protection locked="0"/>
    </xf>
    <xf numFmtId="0" fontId="36" fillId="0" borderId="10" xfId="0" applyFont="1" applyBorder="1" applyAlignment="1">
      <alignment horizontal="left" wrapText="1"/>
    </xf>
    <xf numFmtId="182" fontId="7" fillId="0" borderId="0" xfId="0" applyNumberFormat="1" applyFont="1" applyBorder="1" applyAlignment="1" applyProtection="1">
      <alignment horizontal="center" vertical="center" wrapText="1"/>
      <protection locked="0"/>
    </xf>
    <xf numFmtId="0" fontId="7" fillId="0" borderId="0" xfId="0" applyFont="1" applyBorder="1" applyAlignment="1">
      <alignment vertical="center" shrinkToFit="1"/>
    </xf>
    <xf numFmtId="0" fontId="0" fillId="0" borderId="19" xfId="0" applyBorder="1" applyAlignment="1">
      <alignment/>
    </xf>
    <xf numFmtId="178" fontId="1" fillId="0" borderId="17" xfId="0" applyNumberFormat="1" applyFont="1" applyBorder="1" applyAlignment="1">
      <alignment/>
    </xf>
    <xf numFmtId="0" fontId="13" fillId="0" borderId="19" xfId="0" applyFont="1" applyBorder="1" applyAlignment="1" applyProtection="1">
      <alignment vertical="center" wrapText="1"/>
      <protection locked="0"/>
    </xf>
    <xf numFmtId="0" fontId="10" fillId="0" borderId="20" xfId="0" applyFont="1" applyBorder="1" applyAlignment="1">
      <alignment horizontal="center" vertical="center" wrapText="1"/>
    </xf>
    <xf numFmtId="0" fontId="0" fillId="0" borderId="17" xfId="0" applyFont="1" applyBorder="1" applyAlignment="1">
      <alignment/>
    </xf>
    <xf numFmtId="0" fontId="1" fillId="0" borderId="17" xfId="0" applyFont="1" applyBorder="1" applyAlignment="1" applyProtection="1">
      <alignment horizontal="center"/>
      <protection locked="0"/>
    </xf>
    <xf numFmtId="178" fontId="1" fillId="0" borderId="17" xfId="0" applyNumberFormat="1" applyFont="1" applyBorder="1" applyAlignment="1" applyProtection="1">
      <alignment vertical="center" shrinkToFit="1"/>
      <protection locked="0"/>
    </xf>
    <xf numFmtId="0" fontId="0" fillId="0" borderId="17" xfId="0" applyFont="1" applyBorder="1" applyAlignment="1">
      <alignment horizontal="center"/>
    </xf>
    <xf numFmtId="0" fontId="0" fillId="0" borderId="18" xfId="0" applyFont="1" applyBorder="1" applyAlignment="1">
      <alignment vertical="center"/>
    </xf>
    <xf numFmtId="178" fontId="7" fillId="0" borderId="0" xfId="0" applyNumberFormat="1" applyFont="1" applyBorder="1" applyAlignment="1" applyProtection="1">
      <alignment vertical="center" shrinkToFit="1"/>
      <protection locked="0"/>
    </xf>
    <xf numFmtId="179" fontId="1" fillId="0" borderId="17" xfId="0" applyNumberFormat="1" applyFont="1" applyBorder="1" applyAlignment="1">
      <alignment vertical="center"/>
    </xf>
    <xf numFmtId="179" fontId="7" fillId="0" borderId="10" xfId="0" applyNumberFormat="1" applyFont="1" applyBorder="1" applyAlignment="1">
      <alignment vertical="center" shrinkToFit="1"/>
    </xf>
    <xf numFmtId="179" fontId="7" fillId="0" borderId="10" xfId="0" applyNumberFormat="1" applyFont="1" applyBorder="1" applyAlignment="1">
      <alignment vertical="center"/>
    </xf>
    <xf numFmtId="0" fontId="7" fillId="0" borderId="10" xfId="0" applyFont="1" applyBorder="1" applyAlignment="1">
      <alignment vertical="center" wrapText="1"/>
    </xf>
    <xf numFmtId="0" fontId="2" fillId="0" borderId="28" xfId="0" applyFont="1" applyBorder="1" applyAlignment="1">
      <alignment vertical="center"/>
    </xf>
    <xf numFmtId="0" fontId="0" fillId="0" borderId="29" xfId="0" applyBorder="1" applyAlignment="1">
      <alignment vertical="center"/>
    </xf>
    <xf numFmtId="0" fontId="0" fillId="0" borderId="30" xfId="0" applyBorder="1" applyAlignment="1">
      <alignment/>
    </xf>
    <xf numFmtId="0" fontId="2" fillId="0" borderId="31" xfId="0" applyFont="1" applyBorder="1" applyAlignment="1">
      <alignment vertical="center"/>
    </xf>
    <xf numFmtId="0" fontId="0" fillId="0" borderId="32" xfId="0" applyBorder="1" applyAlignment="1">
      <alignment/>
    </xf>
    <xf numFmtId="0" fontId="2" fillId="0" borderId="33" xfId="0" applyFont="1" applyBorder="1" applyAlignment="1">
      <alignment vertical="center"/>
    </xf>
    <xf numFmtId="0" fontId="0" fillId="0" borderId="34" xfId="0" applyBorder="1" applyAlignment="1">
      <alignment vertical="center"/>
    </xf>
    <xf numFmtId="0" fontId="0" fillId="0" borderId="35" xfId="0" applyBorder="1" applyAlignment="1">
      <alignment/>
    </xf>
    <xf numFmtId="0" fontId="36" fillId="0" borderId="25" xfId="0" applyFont="1" applyBorder="1" applyAlignment="1">
      <alignment horizontal="center" vertical="center"/>
    </xf>
    <xf numFmtId="182" fontId="0" fillId="0" borderId="12" xfId="0" applyNumberFormat="1" applyFont="1" applyBorder="1" applyAlignment="1">
      <alignment vertical="center"/>
    </xf>
    <xf numFmtId="182" fontId="0" fillId="0" borderId="21" xfId="0" applyNumberFormat="1" applyFont="1" applyBorder="1" applyAlignment="1">
      <alignment vertical="center"/>
    </xf>
    <xf numFmtId="0" fontId="7" fillId="0" borderId="21" xfId="0" applyFont="1" applyBorder="1" applyAlignment="1">
      <alignment horizontal="center" vertical="center" shrinkToFit="1"/>
    </xf>
    <xf numFmtId="179" fontId="7" fillId="0" borderId="21" xfId="0" applyNumberFormat="1" applyFont="1" applyBorder="1" applyAlignment="1" applyProtection="1">
      <alignment vertical="center" shrinkToFit="1"/>
      <protection locked="0"/>
    </xf>
    <xf numFmtId="178" fontId="7" fillId="0" borderId="21" xfId="0" applyNumberFormat="1"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1" fontId="1" fillId="0" borderId="10" xfId="0" applyNumberFormat="1" applyFont="1" applyBorder="1" applyAlignment="1">
      <alignment horizontal="right" vertical="center"/>
    </xf>
    <xf numFmtId="0" fontId="1" fillId="0" borderId="10" xfId="0" applyFont="1" applyBorder="1" applyAlignment="1">
      <alignment/>
    </xf>
    <xf numFmtId="0" fontId="1" fillId="0" borderId="10" xfId="0" applyFont="1" applyBorder="1" applyAlignment="1">
      <alignment horizontal="right"/>
    </xf>
    <xf numFmtId="182" fontId="0" fillId="0" borderId="0" xfId="0" applyNumberFormat="1" applyBorder="1" applyAlignment="1">
      <alignment horizontal="center" vertical="center"/>
    </xf>
    <xf numFmtId="182" fontId="11" fillId="0" borderId="0" xfId="0" applyNumberFormat="1" applyFont="1" applyBorder="1" applyAlignment="1" applyProtection="1">
      <alignment horizontal="center" vertical="center" wrapText="1"/>
      <protection locked="0"/>
    </xf>
    <xf numFmtId="182" fontId="0" fillId="0" borderId="12" xfId="0" applyNumberFormat="1" applyBorder="1" applyAlignment="1">
      <alignment horizontal="center" vertical="center"/>
    </xf>
    <xf numFmtId="182" fontId="0" fillId="0" borderId="17" xfId="0" applyNumberFormat="1" applyBorder="1" applyAlignment="1">
      <alignment horizontal="center" vertical="center"/>
    </xf>
    <xf numFmtId="182" fontId="0" fillId="0" borderId="19" xfId="0" applyNumberFormat="1" applyBorder="1" applyAlignment="1">
      <alignment horizontal="center" vertical="center"/>
    </xf>
    <xf numFmtId="182" fontId="0" fillId="0" borderId="0" xfId="0" applyNumberFormat="1" applyAlignment="1">
      <alignment horizontal="center" vertical="center"/>
    </xf>
    <xf numFmtId="182" fontId="0" fillId="0" borderId="0" xfId="0" applyNumberFormat="1" applyFont="1" applyBorder="1" applyAlignment="1">
      <alignment horizontal="center" vertical="center"/>
    </xf>
    <xf numFmtId="179" fontId="0" fillId="0" borderId="10" xfId="0" applyNumberFormat="1" applyBorder="1" applyAlignment="1">
      <alignment vertical="center" shrinkToFit="1"/>
    </xf>
    <xf numFmtId="179" fontId="9" fillId="0" borderId="0" xfId="0" applyNumberFormat="1" applyFont="1" applyBorder="1" applyAlignment="1">
      <alignment vertical="center" shrinkToFit="1"/>
    </xf>
    <xf numFmtId="179" fontId="0" fillId="0" borderId="0" xfId="0" applyNumberFormat="1" applyAlignment="1">
      <alignment/>
    </xf>
    <xf numFmtId="179" fontId="1" fillId="0" borderId="0" xfId="0" applyNumberFormat="1" applyFont="1" applyAlignment="1">
      <alignment/>
    </xf>
    <xf numFmtId="0" fontId="0" fillId="0" borderId="10" xfId="0" applyFont="1" applyBorder="1" applyAlignment="1">
      <alignment vertical="center" shrinkToFit="1"/>
    </xf>
    <xf numFmtId="179" fontId="0" fillId="0" borderId="17" xfId="0" applyNumberFormat="1" applyBorder="1" applyAlignment="1">
      <alignment/>
    </xf>
    <xf numFmtId="0" fontId="7" fillId="0" borderId="0" xfId="0" applyFont="1" applyFill="1" applyBorder="1" applyAlignment="1">
      <alignment vertical="center"/>
    </xf>
    <xf numFmtId="179" fontId="1" fillId="0" borderId="10" xfId="0" applyNumberFormat="1" applyFont="1" applyBorder="1" applyAlignment="1">
      <alignment vertical="center" shrinkToFit="1"/>
    </xf>
    <xf numFmtId="179" fontId="0" fillId="0" borderId="10" xfId="0" applyNumberFormat="1" applyBorder="1" applyAlignment="1" quotePrefix="1">
      <alignment vertical="center" shrinkToFit="1"/>
    </xf>
    <xf numFmtId="179" fontId="9" fillId="0" borderId="0" xfId="0" applyNumberFormat="1" applyFont="1" applyBorder="1" applyAlignment="1" applyProtection="1">
      <alignment vertical="center" shrinkToFit="1"/>
      <protection locked="0"/>
    </xf>
    <xf numFmtId="0" fontId="9" fillId="0" borderId="0" xfId="0" applyFont="1" applyBorder="1" applyAlignment="1" applyProtection="1">
      <alignment vertical="center" wrapText="1"/>
      <protection locked="0"/>
    </xf>
    <xf numFmtId="179" fontId="7" fillId="0" borderId="12" xfId="0" applyNumberFormat="1" applyFont="1" applyBorder="1" applyAlignment="1" applyProtection="1">
      <alignment horizontal="center" vertical="center" shrinkToFit="1"/>
      <protection locked="0"/>
    </xf>
    <xf numFmtId="0" fontId="3" fillId="0" borderId="0" xfId="0" applyFont="1" applyBorder="1" applyAlignment="1" applyProtection="1">
      <alignment horizontal="left" vertical="center" wrapText="1"/>
      <protection locked="0"/>
    </xf>
    <xf numFmtId="0" fontId="7" fillId="0" borderId="21" xfId="0" applyFont="1" applyBorder="1" applyAlignment="1" applyProtection="1">
      <alignment vertical="center" shrinkToFit="1"/>
      <protection locked="0"/>
    </xf>
    <xf numFmtId="182" fontId="7" fillId="0" borderId="21" xfId="0" applyNumberFormat="1" applyFont="1" applyBorder="1" applyAlignment="1">
      <alignment horizontal="center" vertical="center" shrinkToFit="1"/>
    </xf>
    <xf numFmtId="179" fontId="7" fillId="0" borderId="21" xfId="0" applyNumberFormat="1" applyFont="1" applyBorder="1" applyAlignment="1">
      <alignment vertical="center" shrinkToFit="1"/>
    </xf>
    <xf numFmtId="49" fontId="7" fillId="0" borderId="21" xfId="0" applyNumberFormat="1" applyFont="1" applyBorder="1" applyAlignment="1">
      <alignment vertical="center" wrapText="1"/>
    </xf>
    <xf numFmtId="0" fontId="11" fillId="0" borderId="21" xfId="0" applyFont="1" applyBorder="1" applyAlignment="1" applyProtection="1">
      <alignment vertical="center" wrapText="1"/>
      <protection locked="0"/>
    </xf>
    <xf numFmtId="0" fontId="7" fillId="0" borderId="36" xfId="0" applyFont="1" applyBorder="1" applyAlignment="1">
      <alignment horizontal="center" vertical="center" shrinkToFit="1"/>
    </xf>
    <xf numFmtId="0" fontId="7" fillId="0" borderId="36" xfId="0" applyFont="1" applyBorder="1" applyAlignment="1" applyProtection="1">
      <alignment vertical="center" wrapText="1"/>
      <protection locked="0"/>
    </xf>
    <xf numFmtId="182" fontId="7" fillId="0" borderId="36" xfId="0" applyNumberFormat="1" applyFont="1" applyBorder="1" applyAlignment="1" applyProtection="1">
      <alignment horizontal="center" vertical="center" shrinkToFit="1"/>
      <protection locked="0"/>
    </xf>
    <xf numFmtId="179" fontId="7" fillId="0" borderId="36" xfId="0" applyNumberFormat="1" applyFont="1" applyBorder="1" applyAlignment="1" applyProtection="1">
      <alignment vertical="center" shrinkToFit="1"/>
      <protection locked="0"/>
    </xf>
    <xf numFmtId="0" fontId="7" fillId="0" borderId="36" xfId="0" applyFont="1" applyBorder="1" applyAlignment="1" applyProtection="1">
      <alignment horizontal="left" vertical="center" wrapText="1"/>
      <protection locked="0"/>
    </xf>
    <xf numFmtId="0" fontId="10" fillId="0" borderId="21" xfId="0" applyFont="1" applyBorder="1" applyAlignment="1">
      <alignment horizontal="center" vertical="center"/>
    </xf>
    <xf numFmtId="0" fontId="7" fillId="0" borderId="21" xfId="0" applyFont="1" applyBorder="1" applyAlignment="1" applyProtection="1">
      <alignment horizontal="center" vertical="center" shrinkToFit="1"/>
      <protection locked="0"/>
    </xf>
    <xf numFmtId="0" fontId="10" fillId="0" borderId="37" xfId="0" applyFont="1" applyBorder="1" applyAlignment="1">
      <alignment horizontal="center" vertical="center" shrinkToFit="1"/>
    </xf>
    <xf numFmtId="0" fontId="7" fillId="0" borderId="37" xfId="0" applyFont="1" applyBorder="1" applyAlignment="1" applyProtection="1">
      <alignment vertical="center" shrinkToFit="1"/>
      <protection locked="0"/>
    </xf>
    <xf numFmtId="0" fontId="7" fillId="0" borderId="37" xfId="0" applyFont="1" applyBorder="1" applyAlignment="1">
      <alignment vertical="center" wrapText="1"/>
    </xf>
    <xf numFmtId="182" fontId="7" fillId="0" borderId="37" xfId="0" applyNumberFormat="1" applyFont="1" applyBorder="1" applyAlignment="1" applyProtection="1">
      <alignment horizontal="center" vertical="center" shrinkToFit="1"/>
      <protection locked="0"/>
    </xf>
    <xf numFmtId="0" fontId="0" fillId="0" borderId="37" xfId="0" applyFont="1" applyBorder="1" applyAlignment="1">
      <alignment vertical="center"/>
    </xf>
    <xf numFmtId="179" fontId="9" fillId="0" borderId="37" xfId="0" applyNumberFormat="1" applyFont="1" applyBorder="1" applyAlignment="1" applyProtection="1">
      <alignment vertical="center" shrinkToFit="1"/>
      <protection locked="0"/>
    </xf>
    <xf numFmtId="0" fontId="7" fillId="0" borderId="37" xfId="0" applyFont="1" applyBorder="1" applyAlignment="1" applyProtection="1">
      <alignment vertical="center" wrapText="1"/>
      <protection locked="0"/>
    </xf>
    <xf numFmtId="0" fontId="7" fillId="0" borderId="37" xfId="0" applyFont="1" applyBorder="1" applyAlignment="1" applyProtection="1">
      <alignment horizontal="left" vertical="center" wrapText="1"/>
      <protection locked="0"/>
    </xf>
    <xf numFmtId="0" fontId="0" fillId="0" borderId="37" xfId="0" applyBorder="1" applyAlignment="1">
      <alignment/>
    </xf>
    <xf numFmtId="0" fontId="2" fillId="0" borderId="37" xfId="0" applyFont="1" applyBorder="1" applyAlignment="1">
      <alignment vertical="center"/>
    </xf>
    <xf numFmtId="0" fontId="11" fillId="0" borderId="37" xfId="0" applyFont="1" applyBorder="1" applyAlignment="1" applyProtection="1">
      <alignment vertical="center" wrapText="1"/>
      <protection locked="0"/>
    </xf>
    <xf numFmtId="49" fontId="7" fillId="0" borderId="37" xfId="0" applyNumberFormat="1" applyFont="1" applyBorder="1" applyAlignment="1">
      <alignment vertical="center" wrapText="1"/>
    </xf>
    <xf numFmtId="179" fontId="7" fillId="0" borderId="37" xfId="0" applyNumberFormat="1" applyFont="1" applyBorder="1" applyAlignment="1">
      <alignment vertical="center" shrinkToFit="1"/>
    </xf>
    <xf numFmtId="179" fontId="9" fillId="0" borderId="37" xfId="0" applyNumberFormat="1" applyFont="1" applyBorder="1" applyAlignment="1">
      <alignment horizontal="center" vertical="center" shrinkToFit="1"/>
    </xf>
    <xf numFmtId="0" fontId="0" fillId="0" borderId="21" xfId="0" applyFont="1" applyBorder="1" applyAlignment="1">
      <alignment vertical="center"/>
    </xf>
    <xf numFmtId="0" fontId="3" fillId="0" borderId="21"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0" fontId="10" fillId="0" borderId="0" xfId="0" applyFont="1" applyBorder="1" applyAlignment="1">
      <alignment horizontal="center" vertical="center" shrinkToFit="1"/>
    </xf>
    <xf numFmtId="0" fontId="10" fillId="0" borderId="21" xfId="0" applyFont="1" applyBorder="1" applyAlignment="1">
      <alignment horizontal="center" vertical="center" shrinkToFit="1"/>
    </xf>
    <xf numFmtId="182" fontId="7" fillId="0" borderId="21" xfId="0" applyNumberFormat="1" applyFont="1" applyBorder="1" applyAlignment="1">
      <alignment horizontal="center" vertical="center" wrapText="1"/>
    </xf>
    <xf numFmtId="0" fontId="7" fillId="0" borderId="21" xfId="0" applyFont="1" applyBorder="1" applyAlignment="1">
      <alignment horizontal="left" vertical="center" wrapText="1"/>
    </xf>
    <xf numFmtId="0" fontId="7" fillId="0" borderId="21" xfId="0" applyFont="1" applyBorder="1" applyAlignment="1">
      <alignment horizontal="center" vertical="center" wrapText="1"/>
    </xf>
    <xf numFmtId="0" fontId="0" fillId="0" borderId="21" xfId="0" applyFont="1" applyBorder="1" applyAlignment="1">
      <alignment vertical="center" wrapText="1"/>
    </xf>
    <xf numFmtId="0" fontId="7" fillId="0" borderId="21" xfId="0" applyFont="1" applyBorder="1" applyAlignment="1">
      <alignment vertical="center" shrinkToFit="1"/>
    </xf>
    <xf numFmtId="0" fontId="7" fillId="0" borderId="37" xfId="0" applyFont="1" applyBorder="1" applyAlignment="1">
      <alignment vertical="center"/>
    </xf>
    <xf numFmtId="0" fontId="9" fillId="0" borderId="37" xfId="0" applyFont="1" applyBorder="1" applyAlignment="1">
      <alignment vertical="center" wrapText="1"/>
    </xf>
    <xf numFmtId="179" fontId="1" fillId="0" borderId="0" xfId="0" applyNumberFormat="1" applyFont="1" applyBorder="1" applyAlignment="1">
      <alignment vertical="center" shrinkToFit="1"/>
    </xf>
    <xf numFmtId="178" fontId="0" fillId="0" borderId="0" xfId="0" applyNumberFormat="1" applyBorder="1" applyAlignment="1">
      <alignment/>
    </xf>
    <xf numFmtId="0" fontId="1" fillId="0" borderId="38" xfId="0" applyFont="1" applyBorder="1" applyAlignment="1">
      <alignment horizontal="left" vertical="center"/>
    </xf>
    <xf numFmtId="0" fontId="0" fillId="24" borderId="38" xfId="0" applyFont="1" applyFill="1" applyBorder="1" applyAlignment="1">
      <alignment horizontal="center" vertical="center"/>
    </xf>
    <xf numFmtId="0" fontId="0" fillId="0" borderId="39" xfId="0" applyFont="1" applyFill="1" applyBorder="1" applyAlignment="1">
      <alignment horizontal="center" vertical="center" wrapText="1"/>
    </xf>
    <xf numFmtId="0" fontId="0" fillId="25" borderId="10" xfId="0" applyFont="1" applyFill="1" applyBorder="1" applyAlignment="1">
      <alignment horizontal="right" vertical="center"/>
    </xf>
    <xf numFmtId="49" fontId="8" fillId="0" borderId="12" xfId="0" applyNumberFormat="1" applyFont="1" applyBorder="1" applyAlignment="1">
      <alignment vertical="center" wrapText="1"/>
    </xf>
    <xf numFmtId="0" fontId="8" fillId="0" borderId="12" xfId="0" applyFont="1" applyBorder="1" applyAlignment="1" applyProtection="1">
      <alignment vertical="center" wrapText="1"/>
      <protection locked="0"/>
    </xf>
    <xf numFmtId="0" fontId="11" fillId="0" borderId="12" xfId="0" applyFont="1" applyBorder="1" applyAlignment="1">
      <alignment horizontal="left" vertical="center" wrapText="1"/>
    </xf>
    <xf numFmtId="0" fontId="0" fillId="0" borderId="10" xfId="0" applyBorder="1" applyAlignment="1">
      <alignment vertical="center" shrinkToFit="1"/>
    </xf>
    <xf numFmtId="1" fontId="0" fillId="25" borderId="10" xfId="0" applyNumberFormat="1" applyFont="1" applyFill="1" applyBorder="1" applyAlignment="1">
      <alignment horizontal="center" vertical="center"/>
    </xf>
    <xf numFmtId="1" fontId="1" fillId="25" borderId="10" xfId="0" applyNumberFormat="1" applyFont="1" applyFill="1" applyBorder="1" applyAlignment="1">
      <alignment horizontal="center" vertical="center"/>
    </xf>
    <xf numFmtId="179" fontId="0" fillId="25" borderId="10" xfId="0" applyNumberFormat="1" applyFont="1" applyFill="1" applyBorder="1" applyAlignment="1">
      <alignment horizontal="center" vertical="center" shrinkToFit="1"/>
    </xf>
    <xf numFmtId="179" fontId="1" fillId="25" borderId="10" xfId="0" applyNumberFormat="1" applyFont="1" applyFill="1" applyBorder="1" applyAlignment="1">
      <alignment horizontal="center" vertical="center" shrinkToFit="1"/>
    </xf>
    <xf numFmtId="0" fontId="39" fillId="0" borderId="10" xfId="0" applyFont="1" applyBorder="1" applyAlignment="1">
      <alignment horizontal="center" vertical="center"/>
    </xf>
    <xf numFmtId="0" fontId="0" fillId="0" borderId="12" xfId="0" applyBorder="1" applyAlignment="1">
      <alignment horizontal="left" vertical="center"/>
    </xf>
    <xf numFmtId="49" fontId="7" fillId="0" borderId="0" xfId="0" applyNumberFormat="1" applyFont="1" applyBorder="1" applyAlignment="1" applyProtection="1">
      <alignment horizontal="center" vertical="center" shrinkToFit="1"/>
      <protection locked="0"/>
    </xf>
    <xf numFmtId="182" fontId="7" fillId="0" borderId="0" xfId="0" applyNumberFormat="1" applyFont="1" applyBorder="1" applyAlignment="1">
      <alignment horizontal="center" vertical="center"/>
    </xf>
    <xf numFmtId="182" fontId="7" fillId="0" borderId="0" xfId="0" applyNumberFormat="1" applyFont="1" applyBorder="1" applyAlignment="1">
      <alignment vertical="center" shrinkToFit="1"/>
    </xf>
    <xf numFmtId="0" fontId="7" fillId="0" borderId="0" xfId="0" applyFont="1" applyBorder="1" applyAlignment="1">
      <alignment/>
    </xf>
    <xf numFmtId="178" fontId="7" fillId="0" borderId="12" xfId="0" applyNumberFormat="1" applyFont="1" applyBorder="1" applyAlignment="1">
      <alignment horizontal="center" vertical="center" wrapText="1"/>
    </xf>
    <xf numFmtId="179" fontId="9" fillId="0" borderId="0" xfId="0" applyNumberFormat="1" applyFont="1" applyBorder="1" applyAlignment="1" applyProtection="1">
      <alignment horizontal="center" vertical="center" shrinkToFit="1"/>
      <protection locked="0"/>
    </xf>
    <xf numFmtId="0" fontId="7" fillId="0" borderId="12" xfId="0" applyFont="1" applyBorder="1" applyAlignment="1" applyProtection="1">
      <alignment horizontal="left" vertical="center" shrinkToFit="1"/>
      <protection locked="0"/>
    </xf>
    <xf numFmtId="0" fontId="2" fillId="0" borderId="21" xfId="0" applyFont="1" applyBorder="1" applyAlignment="1" applyProtection="1">
      <alignment vertical="center"/>
      <protection locked="0"/>
    </xf>
    <xf numFmtId="49" fontId="7" fillId="0" borderId="40" xfId="0" applyNumberFormat="1" applyFont="1" applyBorder="1" applyAlignment="1">
      <alignment horizontal="center" vertical="center" shrinkToFit="1"/>
    </xf>
    <xf numFmtId="0" fontId="7" fillId="0" borderId="40" xfId="0" applyFont="1" applyBorder="1" applyAlignment="1">
      <alignment vertical="center" wrapText="1"/>
    </xf>
    <xf numFmtId="182" fontId="7" fillId="0" borderId="40" xfId="0" applyNumberFormat="1" applyFont="1" applyBorder="1" applyAlignment="1">
      <alignment horizontal="center" vertical="center" shrinkToFit="1"/>
    </xf>
    <xf numFmtId="182" fontId="7" fillId="0" borderId="40" xfId="0" applyNumberFormat="1" applyFont="1" applyBorder="1" applyAlignment="1">
      <alignment horizontal="center" vertical="center"/>
    </xf>
    <xf numFmtId="179" fontId="7" fillId="0" borderId="40" xfId="0" applyNumberFormat="1" applyFont="1" applyBorder="1" applyAlignment="1">
      <alignment vertical="center" shrinkToFit="1"/>
    </xf>
    <xf numFmtId="49" fontId="7" fillId="0" borderId="40" xfId="0" applyNumberFormat="1" applyFont="1" applyBorder="1" applyAlignment="1">
      <alignment vertical="center" wrapText="1"/>
    </xf>
    <xf numFmtId="0" fontId="7" fillId="0" borderId="40" xfId="0" applyNumberFormat="1" applyFont="1" applyBorder="1" applyAlignment="1">
      <alignment vertical="center" wrapText="1"/>
    </xf>
    <xf numFmtId="179" fontId="0" fillId="0" borderId="10" xfId="0" applyNumberFormat="1" applyFill="1" applyBorder="1" applyAlignment="1">
      <alignment/>
    </xf>
    <xf numFmtId="182" fontId="7" fillId="0" borderId="36" xfId="0" applyNumberFormat="1" applyFont="1" applyBorder="1" applyAlignment="1">
      <alignment horizontal="center" vertical="center"/>
    </xf>
    <xf numFmtId="49" fontId="7" fillId="0" borderId="12" xfId="0" applyNumberFormat="1" applyFont="1" applyBorder="1" applyAlignment="1">
      <alignment horizontal="left" vertical="center" wrapText="1"/>
    </xf>
    <xf numFmtId="0" fontId="11" fillId="0" borderId="12" xfId="0" applyFont="1" applyBorder="1" applyAlignment="1" applyProtection="1">
      <alignment horizontal="left" vertical="center" wrapText="1"/>
      <protection locked="0"/>
    </xf>
    <xf numFmtId="178" fontId="7" fillId="0" borderId="12" xfId="0" applyNumberFormat="1" applyFont="1" applyBorder="1" applyAlignment="1" applyProtection="1">
      <alignment horizontal="left" vertical="center" wrapText="1"/>
      <protection locked="0"/>
    </xf>
    <xf numFmtId="178" fontId="7" fillId="0" borderId="36" xfId="0" applyNumberFormat="1" applyFont="1" applyBorder="1" applyAlignment="1" applyProtection="1">
      <alignment horizontal="left" vertical="center" wrapText="1"/>
      <protection locked="0"/>
    </xf>
    <xf numFmtId="0" fontId="39" fillId="0" borderId="25" xfId="0" applyFont="1" applyBorder="1" applyAlignment="1">
      <alignment horizontal="center" vertical="center"/>
    </xf>
    <xf numFmtId="0" fontId="10" fillId="0" borderId="21" xfId="0" applyFont="1" applyBorder="1" applyAlignment="1">
      <alignment horizontal="center" vertical="center" wrapText="1"/>
    </xf>
    <xf numFmtId="178" fontId="7" fillId="0" borderId="21" xfId="0" applyNumberFormat="1" applyFont="1" applyBorder="1" applyAlignment="1" applyProtection="1">
      <alignment vertical="center" shrinkToFit="1"/>
      <protection locked="0"/>
    </xf>
    <xf numFmtId="0" fontId="0" fillId="0" borderId="21" xfId="0" applyBorder="1" applyAlignment="1">
      <alignment horizontal="left" vertical="center"/>
    </xf>
    <xf numFmtId="0" fontId="13" fillId="0" borderId="12" xfId="0" applyFont="1" applyBorder="1" applyAlignment="1" applyProtection="1">
      <alignment vertical="center" wrapText="1"/>
      <protection locked="0"/>
    </xf>
    <xf numFmtId="0" fontId="7" fillId="0" borderId="0" xfId="0" applyFont="1" applyFill="1" applyBorder="1" applyAlignment="1">
      <alignment horizontal="center" vertical="center" shrinkToFit="1"/>
    </xf>
    <xf numFmtId="178" fontId="7" fillId="0" borderId="12" xfId="0" applyNumberFormat="1" applyFont="1" applyBorder="1" applyAlignment="1" applyProtection="1">
      <alignment horizontal="left" vertical="center" shrinkToFit="1"/>
      <protection locked="0"/>
    </xf>
    <xf numFmtId="0" fontId="7" fillId="0" borderId="12" xfId="0" applyFont="1" applyFill="1" applyBorder="1" applyAlignment="1">
      <alignment horizontal="left" vertical="center" wrapText="1"/>
    </xf>
    <xf numFmtId="0" fontId="0" fillId="0" borderId="12" xfId="0" applyBorder="1" applyAlignment="1">
      <alignment horizontal="left" vertical="center" wrapText="1"/>
    </xf>
    <xf numFmtId="0" fontId="0" fillId="0" borderId="24" xfId="0" applyFont="1" applyBorder="1" applyAlignment="1">
      <alignment vertical="center"/>
    </xf>
    <xf numFmtId="1" fontId="39" fillId="0" borderId="10" xfId="0" applyNumberFormat="1" applyFont="1" applyBorder="1" applyAlignment="1">
      <alignment horizontal="center" vertical="center"/>
    </xf>
    <xf numFmtId="0" fontId="0" fillId="0" borderId="12" xfId="0" applyFont="1" applyBorder="1" applyAlignment="1">
      <alignment/>
    </xf>
    <xf numFmtId="182" fontId="7" fillId="0" borderId="12" xfId="0" applyNumberFormat="1" applyFont="1" applyBorder="1" applyAlignment="1">
      <alignment horizontal="center"/>
    </xf>
    <xf numFmtId="182" fontId="7" fillId="0" borderId="12" xfId="0" applyNumberFormat="1" applyFont="1" applyFill="1" applyBorder="1" applyAlignment="1" applyProtection="1">
      <alignment horizontal="center" vertical="center" wrapText="1"/>
      <protection locked="0"/>
    </xf>
    <xf numFmtId="182" fontId="7" fillId="0" borderId="12" xfId="0" applyNumberFormat="1" applyFont="1" applyBorder="1" applyAlignment="1" applyProtection="1">
      <alignment horizontal="center" vertical="center" wrapText="1"/>
      <protection locked="0"/>
    </xf>
    <xf numFmtId="0" fontId="7" fillId="0" borderId="12" xfId="0" applyFont="1" applyBorder="1" applyAlignment="1">
      <alignment/>
    </xf>
    <xf numFmtId="0" fontId="0" fillId="0" borderId="41" xfId="0" applyBorder="1" applyAlignment="1">
      <alignment horizontal="center" vertical="center"/>
    </xf>
    <xf numFmtId="0" fontId="0" fillId="0" borderId="19" xfId="0" applyBorder="1" applyAlignment="1">
      <alignment horizontal="left" vertical="center"/>
    </xf>
    <xf numFmtId="0" fontId="7" fillId="0" borderId="32" xfId="0" applyFont="1" applyBorder="1" applyAlignment="1" applyProtection="1">
      <alignment vertical="center" wrapText="1"/>
      <protection locked="0"/>
    </xf>
    <xf numFmtId="49" fontId="7" fillId="0" borderId="0" xfId="0" applyNumberFormat="1" applyFont="1" applyBorder="1" applyAlignment="1" applyProtection="1">
      <alignment horizontal="center" vertical="center" wrapText="1" shrinkToFit="1"/>
      <protection locked="0"/>
    </xf>
    <xf numFmtId="178" fontId="9" fillId="0" borderId="0" xfId="0" applyNumberFormat="1" applyFont="1" applyBorder="1" applyAlignment="1" applyProtection="1">
      <alignment vertical="center" shrinkToFit="1"/>
      <protection locked="0"/>
    </xf>
    <xf numFmtId="0" fontId="0" fillId="0" borderId="0" xfId="0" applyBorder="1" applyAlignment="1">
      <alignment horizontal="left" vertical="center"/>
    </xf>
    <xf numFmtId="49" fontId="7" fillId="0" borderId="21" xfId="0" applyNumberFormat="1" applyFont="1" applyBorder="1" applyAlignment="1" applyProtection="1">
      <alignment horizontal="center" vertical="center" wrapText="1" shrinkToFit="1"/>
      <protection locked="0"/>
    </xf>
    <xf numFmtId="182" fontId="7" fillId="0" borderId="0" xfId="0" applyNumberFormat="1" applyFont="1" applyBorder="1" applyAlignment="1">
      <alignment horizontal="center" vertical="center"/>
    </xf>
    <xf numFmtId="178" fontId="1" fillId="0" borderId="0" xfId="0" applyNumberFormat="1" applyFont="1" applyAlignment="1">
      <alignment/>
    </xf>
    <xf numFmtId="0" fontId="7" fillId="0" borderId="0" xfId="0" applyFont="1" applyFill="1" applyBorder="1" applyAlignment="1">
      <alignment horizontal="center" vertical="center" wrapText="1"/>
    </xf>
    <xf numFmtId="49" fontId="7" fillId="0" borderId="21" xfId="0" applyNumberFormat="1" applyFont="1" applyBorder="1" applyAlignment="1" applyProtection="1">
      <alignment horizontal="center" vertical="center" shrinkToFit="1"/>
      <protection locked="0"/>
    </xf>
    <xf numFmtId="49" fontId="7" fillId="0" borderId="19" xfId="0" applyNumberFormat="1" applyFont="1" applyBorder="1" applyAlignment="1" applyProtection="1">
      <alignment horizontal="center" vertical="center" shrinkToFit="1"/>
      <protection locked="0"/>
    </xf>
    <xf numFmtId="182" fontId="7" fillId="0" borderId="19" xfId="0" applyNumberFormat="1" applyFont="1" applyBorder="1" applyAlignment="1">
      <alignment horizontal="center" vertical="center"/>
    </xf>
    <xf numFmtId="182" fontId="7" fillId="0" borderId="21" xfId="0" applyNumberFormat="1" applyFont="1" applyBorder="1" applyAlignment="1" applyProtection="1">
      <alignment horizontal="center" vertical="center" wrapText="1"/>
      <protection locked="0"/>
    </xf>
    <xf numFmtId="182" fontId="0" fillId="0" borderId="12" xfId="0" applyNumberFormat="1" applyBorder="1" applyAlignment="1">
      <alignment horizontal="center" vertical="center"/>
    </xf>
    <xf numFmtId="0" fontId="4" fillId="0" borderId="21" xfId="0" applyFont="1" applyBorder="1" applyAlignment="1">
      <alignment horizontal="center" vertical="center" wrapText="1"/>
    </xf>
    <xf numFmtId="0" fontId="4" fillId="0" borderId="36" xfId="0" applyFont="1" applyBorder="1" applyAlignment="1">
      <alignment horizontal="center" vertical="center"/>
    </xf>
    <xf numFmtId="0" fontId="0" fillId="0" borderId="40" xfId="0" applyBorder="1" applyAlignment="1">
      <alignment horizontal="center" vertical="center"/>
    </xf>
    <xf numFmtId="182" fontId="0" fillId="0" borderId="12" xfId="0" applyNumberFormat="1" applyFont="1" applyBorder="1" applyAlignment="1">
      <alignment horizontal="center" vertical="center"/>
    </xf>
    <xf numFmtId="0" fontId="0" fillId="0" borderId="21" xfId="0" applyFont="1" applyBorder="1" applyAlignment="1">
      <alignment horizontal="center" vertical="center"/>
    </xf>
    <xf numFmtId="0" fontId="0" fillId="0" borderId="36" xfId="0" applyFont="1" applyBorder="1" applyAlignment="1">
      <alignment vertical="center"/>
    </xf>
    <xf numFmtId="0" fontId="0" fillId="0" borderId="40" xfId="0" applyBorder="1" applyAlignment="1">
      <alignment vertical="center"/>
    </xf>
    <xf numFmtId="182" fontId="7" fillId="0" borderId="12" xfId="0" applyNumberFormat="1" applyFont="1" applyBorder="1" applyAlignment="1">
      <alignment horizontal="center" vertical="center" wrapText="1"/>
    </xf>
    <xf numFmtId="182" fontId="7" fillId="0" borderId="12" xfId="0" applyNumberFormat="1" applyFont="1" applyBorder="1" applyAlignment="1">
      <alignment horizontal="center" vertical="center"/>
    </xf>
    <xf numFmtId="0" fontId="1" fillId="0" borderId="42" xfId="0" applyFont="1" applyFill="1" applyBorder="1" applyAlignment="1">
      <alignment horizontal="center" vertical="center"/>
    </xf>
    <xf numFmtId="0" fontId="1" fillId="0" borderId="42" xfId="0" applyFont="1" applyFill="1" applyBorder="1" applyAlignment="1">
      <alignment horizontal="left" vertical="center" wrapText="1"/>
    </xf>
    <xf numFmtId="0" fontId="0" fillId="0" borderId="39" xfId="0" applyBorder="1" applyAlignment="1">
      <alignment horizontal="left" vertical="center" wrapText="1"/>
    </xf>
    <xf numFmtId="0" fontId="1" fillId="0" borderId="43" xfId="0" applyFont="1" applyBorder="1" applyAlignment="1">
      <alignment horizontal="center"/>
    </xf>
    <xf numFmtId="0" fontId="1" fillId="0" borderId="13" xfId="0" applyFont="1" applyBorder="1" applyAlignment="1">
      <alignment horizont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1" fillId="0" borderId="42" xfId="0" applyFont="1" applyBorder="1" applyAlignment="1">
      <alignment horizontal="center"/>
    </xf>
    <xf numFmtId="0" fontId="1" fillId="0" borderId="42" xfId="0" applyFont="1" applyFill="1" applyBorder="1" applyAlignment="1">
      <alignment horizontal="center" vertical="center" shrinkToFit="1"/>
    </xf>
    <xf numFmtId="0" fontId="0" fillId="0" borderId="42" xfId="0" applyFont="1" applyFill="1" applyBorder="1" applyAlignment="1">
      <alignment vertical="center"/>
    </xf>
    <xf numFmtId="0" fontId="0" fillId="0" borderId="42" xfId="0" applyFont="1" applyFill="1" applyBorder="1" applyAlignment="1">
      <alignment horizontal="center" vertical="center"/>
    </xf>
    <xf numFmtId="0" fontId="1" fillId="0" borderId="10" xfId="0" applyFont="1" applyBorder="1" applyAlignment="1">
      <alignment horizontal="center"/>
    </xf>
    <xf numFmtId="0" fontId="1" fillId="0" borderId="10" xfId="0" applyFont="1" applyBorder="1" applyAlignment="1">
      <alignment horizontal="center" vertical="center"/>
    </xf>
    <xf numFmtId="0" fontId="1" fillId="0" borderId="25" xfId="0" applyFont="1" applyBorder="1" applyAlignment="1">
      <alignment horizontal="left" vertical="center"/>
    </xf>
    <xf numFmtId="0" fontId="1" fillId="0" borderId="22" xfId="0" applyFont="1" applyBorder="1" applyAlignment="1">
      <alignment horizontal="left" vertical="center"/>
    </xf>
    <xf numFmtId="0" fontId="0" fillId="0" borderId="38" xfId="0" applyFont="1" applyBorder="1" applyAlignment="1">
      <alignment horizontal="left" vertical="center"/>
    </xf>
    <xf numFmtId="0" fontId="0" fillId="0" borderId="10" xfId="0" applyFont="1" applyBorder="1" applyAlignment="1">
      <alignment/>
    </xf>
    <xf numFmtId="0" fontId="0" fillId="0" borderId="10" xfId="0" applyFont="1" applyBorder="1" applyAlignment="1">
      <alignment horizontal="center"/>
    </xf>
    <xf numFmtId="0" fontId="1" fillId="0" borderId="44" xfId="0" applyFont="1" applyBorder="1" applyAlignment="1">
      <alignment horizontal="center" vertical="center"/>
    </xf>
    <xf numFmtId="0" fontId="0" fillId="0" borderId="24" xfId="0" applyFont="1" applyBorder="1" applyAlignment="1">
      <alignment horizontal="center" vertical="center"/>
    </xf>
    <xf numFmtId="0" fontId="1" fillId="0" borderId="14" xfId="0"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0" xfId="0" applyFont="1" applyBorder="1" applyAlignment="1">
      <alignment vertical="center" wrapText="1"/>
    </xf>
    <xf numFmtId="0" fontId="10" fillId="0" borderId="12" xfId="0" applyFont="1" applyBorder="1" applyAlignment="1">
      <alignment horizontal="center" vertical="center" wrapText="1"/>
    </xf>
    <xf numFmtId="182" fontId="0" fillId="0" borderId="12" xfId="0" applyNumberFormat="1" applyFont="1" applyBorder="1" applyAlignment="1">
      <alignment horizontal="center" vertical="center" wrapText="1"/>
    </xf>
    <xf numFmtId="0" fontId="3" fillId="0" borderId="45" xfId="0" applyFont="1" applyBorder="1" applyAlignment="1" applyProtection="1">
      <alignment horizontal="center" vertical="center"/>
      <protection locked="0"/>
    </xf>
    <xf numFmtId="0" fontId="0" fillId="0" borderId="45"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12" xfId="0" applyBorder="1" applyAlignment="1">
      <alignment/>
    </xf>
    <xf numFmtId="0" fontId="7" fillId="0" borderId="12" xfId="0" applyFont="1" applyBorder="1" applyAlignment="1">
      <alignment horizontal="center" vertical="center" wrapText="1"/>
    </xf>
    <xf numFmtId="0" fontId="7" fillId="0" borderId="12" xfId="0" applyFont="1" applyBorder="1" applyAlignment="1">
      <alignment vertical="center"/>
    </xf>
    <xf numFmtId="0" fontId="0" fillId="0" borderId="40" xfId="0" applyFont="1" applyBorder="1" applyAlignment="1">
      <alignment horizontal="center" vertical="center"/>
    </xf>
    <xf numFmtId="0" fontId="7" fillId="0" borderId="25"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25" xfId="0" applyFont="1" applyBorder="1" applyAlignment="1">
      <alignment horizontal="justify" vertical="center" wrapText="1"/>
    </xf>
    <xf numFmtId="0" fontId="7" fillId="0" borderId="38" xfId="0" applyFont="1" applyBorder="1" applyAlignment="1">
      <alignment horizontal="justify"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182" fontId="7" fillId="0" borderId="25" xfId="0" applyNumberFormat="1" applyFont="1" applyBorder="1" applyAlignment="1">
      <alignment horizontal="center" vertical="center" shrinkToFit="1"/>
    </xf>
    <xf numFmtId="182" fontId="7" fillId="0" borderId="38" xfId="0" applyNumberFormat="1" applyFont="1" applyBorder="1" applyAlignment="1">
      <alignment horizontal="center" vertical="center" shrinkToFit="1"/>
    </xf>
    <xf numFmtId="0" fontId="7" fillId="0" borderId="48" xfId="0" applyFont="1" applyBorder="1" applyAlignment="1">
      <alignment vertical="center" wrapText="1"/>
    </xf>
    <xf numFmtId="0" fontId="7" fillId="0" borderId="49" xfId="0" applyFont="1" applyBorder="1" applyAlignment="1">
      <alignment vertical="center" wrapText="1"/>
    </xf>
    <xf numFmtId="0" fontId="7" fillId="0" borderId="25" xfId="0" applyFont="1" applyBorder="1" applyAlignment="1">
      <alignment vertical="center" wrapText="1"/>
    </xf>
    <xf numFmtId="0" fontId="7" fillId="0" borderId="38" xfId="0" applyFont="1" applyBorder="1" applyAlignment="1">
      <alignment vertical="center" wrapText="1"/>
    </xf>
    <xf numFmtId="0" fontId="7" fillId="0" borderId="25" xfId="0" applyFont="1" applyBorder="1" applyAlignment="1">
      <alignment vertical="center"/>
    </xf>
    <xf numFmtId="0" fontId="7" fillId="0" borderId="38" xfId="0" applyFont="1" applyBorder="1" applyAlignment="1">
      <alignment vertical="center"/>
    </xf>
    <xf numFmtId="0" fontId="40" fillId="0" borderId="12" xfId="0" applyFont="1" applyBorder="1" applyAlignment="1">
      <alignment horizontal="center" vertical="center" wrapText="1"/>
    </xf>
    <xf numFmtId="0" fontId="40"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W60"/>
  <sheetViews>
    <sheetView zoomScale="150" zoomScaleNormal="150" workbookViewId="0" topLeftCell="A1">
      <pane xSplit="1" ySplit="5" topLeftCell="D6" activePane="bottomRight" state="frozen"/>
      <selection pane="topLeft" activeCell="A1" sqref="A1"/>
      <selection pane="topRight" activeCell="B1" sqref="B1"/>
      <selection pane="bottomLeft" activeCell="A6" sqref="A6"/>
      <selection pane="bottomRight" activeCell="G11" sqref="G11"/>
    </sheetView>
  </sheetViews>
  <sheetFormatPr defaultColWidth="9.140625" defaultRowHeight="12.75"/>
  <cols>
    <col min="1" max="1" width="40.7109375" style="0" customWidth="1"/>
    <col min="2" max="23" width="7.28125" style="0" customWidth="1"/>
  </cols>
  <sheetData>
    <row r="1" ht="12.75">
      <c r="A1" t="s">
        <v>622</v>
      </c>
    </row>
    <row r="2" ht="12.75">
      <c r="A2" t="s">
        <v>623</v>
      </c>
    </row>
    <row r="3" ht="12.75">
      <c r="A3" s="152" t="s">
        <v>1760</v>
      </c>
    </row>
    <row r="4" ht="12.75">
      <c r="A4" s="5" t="s">
        <v>1302</v>
      </c>
    </row>
    <row r="5" spans="1:23" ht="12.75">
      <c r="A5" s="411" t="s">
        <v>1303</v>
      </c>
      <c r="B5" s="409" t="s">
        <v>624</v>
      </c>
      <c r="C5" s="414"/>
      <c r="D5" s="409" t="s">
        <v>625</v>
      </c>
      <c r="E5" s="414"/>
      <c r="F5" s="409" t="s">
        <v>626</v>
      </c>
      <c r="G5" s="415"/>
      <c r="H5" s="409" t="s">
        <v>627</v>
      </c>
      <c r="I5" s="409"/>
      <c r="J5" s="409" t="s">
        <v>1304</v>
      </c>
      <c r="K5" s="409"/>
      <c r="L5" s="401" t="s">
        <v>1305</v>
      </c>
      <c r="M5" s="402"/>
      <c r="N5" s="401" t="s">
        <v>1306</v>
      </c>
      <c r="O5" s="402"/>
      <c r="P5" s="401" t="s">
        <v>607</v>
      </c>
      <c r="Q5" s="402"/>
      <c r="R5" s="410" t="s">
        <v>628</v>
      </c>
      <c r="S5" s="410"/>
      <c r="T5" s="409" t="s">
        <v>674</v>
      </c>
      <c r="U5" s="409"/>
      <c r="V5" s="409" t="s">
        <v>805</v>
      </c>
      <c r="W5" s="409"/>
    </row>
    <row r="6" spans="1:23" ht="12.75" customHeight="1">
      <c r="A6" s="412"/>
      <c r="B6" s="403" t="s">
        <v>483</v>
      </c>
      <c r="C6" s="403" t="s">
        <v>484</v>
      </c>
      <c r="D6" s="403" t="s">
        <v>483</v>
      </c>
      <c r="E6" s="403" t="s">
        <v>484</v>
      </c>
      <c r="F6" s="403" t="s">
        <v>483</v>
      </c>
      <c r="G6" s="403" t="s">
        <v>484</v>
      </c>
      <c r="H6" s="403" t="s">
        <v>483</v>
      </c>
      <c r="I6" s="403" t="s">
        <v>484</v>
      </c>
      <c r="J6" s="403" t="s">
        <v>483</v>
      </c>
      <c r="K6" s="403" t="s">
        <v>484</v>
      </c>
      <c r="L6" s="403" t="s">
        <v>483</v>
      </c>
      <c r="M6" s="403" t="s">
        <v>484</v>
      </c>
      <c r="N6" s="403" t="s">
        <v>483</v>
      </c>
      <c r="O6" s="403" t="s">
        <v>484</v>
      </c>
      <c r="P6" s="403" t="s">
        <v>483</v>
      </c>
      <c r="Q6" s="403" t="s">
        <v>484</v>
      </c>
      <c r="R6" s="403" t="s">
        <v>483</v>
      </c>
      <c r="S6" s="403" t="s">
        <v>484</v>
      </c>
      <c r="T6" s="403" t="s">
        <v>483</v>
      </c>
      <c r="U6" s="403" t="s">
        <v>484</v>
      </c>
      <c r="V6" s="403" t="s">
        <v>483</v>
      </c>
      <c r="W6" s="403" t="s">
        <v>484</v>
      </c>
    </row>
    <row r="7" spans="1:23" ht="12.75">
      <c r="A7" s="413"/>
      <c r="B7" s="404"/>
      <c r="C7" s="404"/>
      <c r="D7" s="404"/>
      <c r="E7" s="404"/>
      <c r="F7" s="404"/>
      <c r="G7" s="404"/>
      <c r="H7" s="404"/>
      <c r="I7" s="404"/>
      <c r="J7" s="404"/>
      <c r="K7" s="404"/>
      <c r="L7" s="404"/>
      <c r="M7" s="404"/>
      <c r="N7" s="404"/>
      <c r="O7" s="404"/>
      <c r="P7" s="404"/>
      <c r="Q7" s="404"/>
      <c r="R7" s="404"/>
      <c r="S7" s="404"/>
      <c r="T7" s="404"/>
      <c r="U7" s="404"/>
      <c r="V7" s="404"/>
      <c r="W7" s="404"/>
    </row>
    <row r="8" spans="1:23" ht="12.75">
      <c r="A8" s="153" t="s">
        <v>2138</v>
      </c>
      <c r="B8" s="154"/>
      <c r="C8" s="154"/>
      <c r="D8" s="154"/>
      <c r="E8" s="154"/>
      <c r="F8" s="154"/>
      <c r="G8" s="154"/>
      <c r="H8" s="154"/>
      <c r="I8" s="154"/>
      <c r="J8" s="155"/>
      <c r="K8" s="154"/>
      <c r="L8" s="154"/>
      <c r="M8" s="154"/>
      <c r="N8" s="154"/>
      <c r="O8" s="154"/>
      <c r="P8" s="154"/>
      <c r="Q8" s="154"/>
      <c r="R8" s="154"/>
      <c r="S8" s="154"/>
      <c r="T8" s="154"/>
      <c r="U8" s="154"/>
      <c r="V8" s="154"/>
      <c r="W8" s="154"/>
    </row>
    <row r="9" spans="1:23" ht="12.75">
      <c r="A9" s="156" t="s">
        <v>608</v>
      </c>
      <c r="B9" s="157"/>
      <c r="C9" s="326">
        <f>SUM(C10:C14)+C17+C20+C25+C27+C28</f>
        <v>456</v>
      </c>
      <c r="D9" s="157"/>
      <c r="E9" s="326">
        <f>SUM(E10:E14)+E17+E20+E25+E27+E28</f>
        <v>2</v>
      </c>
      <c r="F9" s="157"/>
      <c r="G9" s="326">
        <f>SUM(G10:G14)+G17+G20+G25+G27+G28+G29</f>
        <v>209</v>
      </c>
      <c r="H9" s="157"/>
      <c r="I9" s="326">
        <f>SUM(I10:I14)+I17+I20+I25+I27+I28</f>
        <v>98</v>
      </c>
      <c r="J9" s="154"/>
      <c r="K9" s="154"/>
      <c r="L9" s="154"/>
      <c r="M9" s="154"/>
      <c r="N9" s="154"/>
      <c r="O9" s="154"/>
      <c r="P9" s="154"/>
      <c r="Q9" s="154"/>
      <c r="R9" s="157"/>
      <c r="S9" s="157"/>
      <c r="T9" s="157"/>
      <c r="U9" s="326">
        <f>SUM(U10:U14)+U17+U20+U25+U27+U28</f>
        <v>19</v>
      </c>
      <c r="V9" s="157"/>
      <c r="W9" s="331">
        <f>C9+E9+G9+I9+S9+U9</f>
        <v>784</v>
      </c>
    </row>
    <row r="10" spans="1:23" ht="38.25">
      <c r="A10" s="158" t="s">
        <v>1253</v>
      </c>
      <c r="B10" s="2"/>
      <c r="C10" s="144">
        <f>'ANNEX A'!C25</f>
        <v>121</v>
      </c>
      <c r="D10" s="2"/>
      <c r="E10" s="144">
        <f>'ANNEX A'!E25</f>
        <v>1</v>
      </c>
      <c r="F10" s="2"/>
      <c r="G10" s="144">
        <f>'ANNEX A'!G25</f>
        <v>88</v>
      </c>
      <c r="H10" s="2"/>
      <c r="I10" s="144">
        <f>'ANNEX A'!I25</f>
        <v>9</v>
      </c>
      <c r="J10" s="159"/>
      <c r="K10" s="159"/>
      <c r="L10" s="159"/>
      <c r="M10" s="159"/>
      <c r="N10" s="159"/>
      <c r="O10" s="159"/>
      <c r="P10" s="159"/>
      <c r="Q10" s="159"/>
      <c r="R10" s="2"/>
      <c r="S10" s="2"/>
      <c r="T10" s="2"/>
      <c r="U10" s="162">
        <f>'ANNEX A'!M25</f>
        <v>3</v>
      </c>
      <c r="V10" s="2"/>
      <c r="W10" s="331">
        <f aca="true" t="shared" si="0" ref="W10:W15">C10+E10+G10+I10+S10+U10</f>
        <v>222</v>
      </c>
    </row>
    <row r="11" spans="1:23" ht="51">
      <c r="A11" s="228" t="s">
        <v>641</v>
      </c>
      <c r="B11" s="2"/>
      <c r="C11" s="144">
        <f>'ANNEX B-MPSA'!A152</f>
        <v>2</v>
      </c>
      <c r="D11" s="2"/>
      <c r="E11" s="144"/>
      <c r="F11" s="2"/>
      <c r="G11" s="17">
        <f>'ANNEX C-EP'!A138</f>
        <v>12</v>
      </c>
      <c r="H11" s="2"/>
      <c r="I11" s="144">
        <f>'ANNEX E-IP'!A46</f>
        <v>6</v>
      </c>
      <c r="J11" s="159"/>
      <c r="K11" s="159"/>
      <c r="L11" s="159"/>
      <c r="M11" s="159"/>
      <c r="N11" s="159"/>
      <c r="O11" s="159"/>
      <c r="P11" s="159"/>
      <c r="Q11" s="159"/>
      <c r="R11" s="2"/>
      <c r="S11" s="2"/>
      <c r="T11" s="2"/>
      <c r="U11" s="2"/>
      <c r="V11" s="2"/>
      <c r="W11" s="331">
        <f t="shared" si="0"/>
        <v>20</v>
      </c>
    </row>
    <row r="12" spans="1:23" ht="12.75">
      <c r="A12" s="9" t="s">
        <v>474</v>
      </c>
      <c r="B12" s="160"/>
      <c r="C12" s="161">
        <f>'ANNEX B-MPSA'!A416</f>
        <v>260</v>
      </c>
      <c r="D12" s="160"/>
      <c r="E12" s="161"/>
      <c r="F12" s="160"/>
      <c r="G12" s="214">
        <f>'ANNEX C-EP'!A239</f>
        <v>87</v>
      </c>
      <c r="H12" s="160"/>
      <c r="I12" s="144">
        <f>'ANNEX E-IP'!A100</f>
        <v>49</v>
      </c>
      <c r="J12" s="159"/>
      <c r="K12" s="159"/>
      <c r="L12" s="154"/>
      <c r="M12" s="159"/>
      <c r="N12" s="159"/>
      <c r="O12" s="159"/>
      <c r="P12" s="159"/>
      <c r="Q12" s="159"/>
      <c r="R12" s="160"/>
      <c r="S12" s="160"/>
      <c r="T12" s="160"/>
      <c r="U12" s="162">
        <f>'ANNEX F-MPP'!A46</f>
        <v>1</v>
      </c>
      <c r="V12" s="160"/>
      <c r="W12" s="331">
        <f t="shared" si="0"/>
        <v>397</v>
      </c>
    </row>
    <row r="13" spans="1:23" ht="12.75">
      <c r="A13" s="9" t="s">
        <v>2021</v>
      </c>
      <c r="B13" s="2"/>
      <c r="C13" s="162">
        <f>'ANNEX B-MPSA'!A450</f>
        <v>32</v>
      </c>
      <c r="D13" s="2"/>
      <c r="E13" s="144">
        <f>'ANNEX D-FTAA'!A49</f>
        <v>1</v>
      </c>
      <c r="F13" s="2"/>
      <c r="G13" s="144">
        <f>'ANNEX C-EP'!A248</f>
        <v>4</v>
      </c>
      <c r="H13" s="2"/>
      <c r="I13" s="144">
        <f>'ANNEX E-IP'!A107</f>
        <v>2</v>
      </c>
      <c r="J13" s="159"/>
      <c r="K13" s="159"/>
      <c r="L13" s="159"/>
      <c r="M13" s="159"/>
      <c r="N13" s="159"/>
      <c r="O13" s="159"/>
      <c r="P13" s="159"/>
      <c r="Q13" s="159"/>
      <c r="R13" s="2"/>
      <c r="S13" s="2"/>
      <c r="T13" s="2"/>
      <c r="U13" s="162">
        <f>'ANNEX F-MPP'!A54</f>
        <v>3</v>
      </c>
      <c r="V13" s="2"/>
      <c r="W13" s="331">
        <f t="shared" si="0"/>
        <v>42</v>
      </c>
    </row>
    <row r="14" spans="1:23" ht="25.5">
      <c r="A14" s="163" t="s">
        <v>2022</v>
      </c>
      <c r="B14" s="2"/>
      <c r="C14" s="2"/>
      <c r="D14" s="2"/>
      <c r="E14" s="162"/>
      <c r="F14" s="2"/>
      <c r="G14" s="144">
        <f>'ANNEX C-EP'!A255</f>
        <v>1</v>
      </c>
      <c r="H14" s="2"/>
      <c r="I14" s="2"/>
      <c r="J14" s="159"/>
      <c r="K14" s="159"/>
      <c r="L14" s="159"/>
      <c r="M14" s="159"/>
      <c r="N14" s="159"/>
      <c r="O14" s="159"/>
      <c r="P14" s="159"/>
      <c r="Q14" s="159"/>
      <c r="R14" s="2"/>
      <c r="S14" s="2"/>
      <c r="T14" s="2"/>
      <c r="U14" s="2"/>
      <c r="V14" s="2"/>
      <c r="W14" s="331">
        <f t="shared" si="0"/>
        <v>1</v>
      </c>
    </row>
    <row r="15" spans="1:23" s="166" customFormat="1" ht="12.75">
      <c r="A15" s="163" t="s">
        <v>475</v>
      </c>
      <c r="B15" s="164"/>
      <c r="C15" s="62">
        <f>C10</f>
        <v>121</v>
      </c>
      <c r="D15" s="164"/>
      <c r="E15" s="62">
        <f>E10</f>
        <v>1</v>
      </c>
      <c r="F15" s="164"/>
      <c r="G15" s="62">
        <f>G10</f>
        <v>88</v>
      </c>
      <c r="H15" s="164"/>
      <c r="I15" s="62">
        <f>I10</f>
        <v>9</v>
      </c>
      <c r="J15" s="164"/>
      <c r="K15" s="164"/>
      <c r="L15" s="164"/>
      <c r="M15" s="164"/>
      <c r="N15" s="164"/>
      <c r="O15" s="164"/>
      <c r="P15" s="164"/>
      <c r="Q15" s="164"/>
      <c r="R15" s="164"/>
      <c r="S15" s="62">
        <f>S10+S28</f>
        <v>0</v>
      </c>
      <c r="T15" s="164"/>
      <c r="U15" s="62">
        <f>U10+U28</f>
        <v>3</v>
      </c>
      <c r="V15" s="164"/>
      <c r="W15" s="332">
        <f t="shared" si="0"/>
        <v>222</v>
      </c>
    </row>
    <row r="16" spans="1:23" ht="12.75">
      <c r="A16" s="167" t="s">
        <v>1597</v>
      </c>
      <c r="B16" s="159"/>
      <c r="C16" s="159"/>
      <c r="D16" s="159"/>
      <c r="E16" s="159"/>
      <c r="F16" s="159"/>
      <c r="G16" s="159"/>
      <c r="H16" s="159"/>
      <c r="I16" s="159"/>
      <c r="J16" s="159"/>
      <c r="K16" s="159"/>
      <c r="L16" s="159"/>
      <c r="M16" s="159"/>
      <c r="N16" s="159"/>
      <c r="O16" s="159"/>
      <c r="P16" s="159"/>
      <c r="Q16" s="159"/>
      <c r="R16" s="159"/>
      <c r="S16" s="159"/>
      <c r="T16" s="159"/>
      <c r="U16" s="159"/>
      <c r="V16" s="159"/>
      <c r="W16" s="159"/>
    </row>
    <row r="17" spans="1:23" ht="12.75">
      <c r="A17" s="9" t="s">
        <v>16</v>
      </c>
      <c r="B17" s="2"/>
      <c r="C17" s="168">
        <f>SUM(C18:C19)</f>
        <v>35</v>
      </c>
      <c r="D17" s="2"/>
      <c r="E17" s="2"/>
      <c r="F17" s="2"/>
      <c r="G17" s="261">
        <f>SUM(G18:G19)</f>
        <v>4</v>
      </c>
      <c r="H17" s="2"/>
      <c r="I17" s="262">
        <f>SUM(I18:I19)</f>
        <v>15</v>
      </c>
      <c r="J17" s="2"/>
      <c r="K17" s="262">
        <f>SUM(K18:K19)</f>
        <v>3</v>
      </c>
      <c r="L17" s="2"/>
      <c r="M17" s="2"/>
      <c r="N17" s="2"/>
      <c r="O17" s="2"/>
      <c r="P17" s="2"/>
      <c r="Q17" s="2"/>
      <c r="R17" s="2"/>
      <c r="S17" s="2"/>
      <c r="T17" s="2"/>
      <c r="U17" s="2">
        <f>SUM(U18:U19)</f>
        <v>9</v>
      </c>
      <c r="V17" s="2"/>
      <c r="W17" s="331">
        <f>C17+E17+G17+I17+K17+M17+O17+Q17+S17+U17</f>
        <v>66</v>
      </c>
    </row>
    <row r="18" spans="1:23" ht="12.75">
      <c r="A18" s="163" t="s">
        <v>17</v>
      </c>
      <c r="B18" s="2"/>
      <c r="C18" s="144">
        <f>'ANNEX B-MPSA'!A474</f>
        <v>1</v>
      </c>
      <c r="D18" s="2"/>
      <c r="E18" s="2"/>
      <c r="F18" s="2"/>
      <c r="G18" s="144">
        <f>'ANNEX C-EP'!A260</f>
        <v>0</v>
      </c>
      <c r="H18" s="2"/>
      <c r="I18" s="162">
        <f>'ANNEX E-IP'!A127</f>
        <v>1</v>
      </c>
      <c r="J18" s="2"/>
      <c r="K18" s="2"/>
      <c r="L18" s="2"/>
      <c r="M18" s="2"/>
      <c r="N18" s="2"/>
      <c r="O18" s="2"/>
      <c r="P18" s="2"/>
      <c r="Q18" s="2"/>
      <c r="R18" s="2"/>
      <c r="S18" s="2"/>
      <c r="T18" s="2"/>
      <c r="U18" s="162">
        <f>'ANNEX F-MPP'!A71</f>
        <v>1</v>
      </c>
      <c r="V18" s="331"/>
      <c r="W18" s="331">
        <f aca="true" t="shared" si="1" ref="W18:W30">C18+E18+G18+I18+K18+M18+O18+Q18+S18+U18</f>
        <v>3</v>
      </c>
    </row>
    <row r="19" spans="1:23" ht="12.75">
      <c r="A19" s="9" t="s">
        <v>18</v>
      </c>
      <c r="B19" s="2"/>
      <c r="C19" s="144">
        <f>'ANNEX B-MPSA'!A512</f>
        <v>34</v>
      </c>
      <c r="D19" s="2"/>
      <c r="E19" s="2"/>
      <c r="F19" s="2"/>
      <c r="G19" s="144">
        <f>'ANNEX C-EP'!A267</f>
        <v>4</v>
      </c>
      <c r="H19" s="2"/>
      <c r="I19" s="162">
        <f>'ANNEX E-IP'!A146</f>
        <v>14</v>
      </c>
      <c r="J19" s="2"/>
      <c r="K19" s="162">
        <v>3</v>
      </c>
      <c r="L19" s="2"/>
      <c r="M19" s="2"/>
      <c r="N19" s="2"/>
      <c r="O19" s="2"/>
      <c r="P19" s="2"/>
      <c r="Q19" s="2"/>
      <c r="R19" s="2"/>
      <c r="S19" s="2"/>
      <c r="T19" s="2"/>
      <c r="U19" s="144">
        <f>'ANNEX F-MPP'!A83</f>
        <v>8</v>
      </c>
      <c r="V19" s="331"/>
      <c r="W19" s="331">
        <f t="shared" si="1"/>
        <v>63</v>
      </c>
    </row>
    <row r="20" spans="1:23" ht="12.75">
      <c r="A20" s="9" t="s">
        <v>19</v>
      </c>
      <c r="B20" s="2"/>
      <c r="C20" s="168">
        <f>SUM(C21:C22)</f>
        <v>6</v>
      </c>
      <c r="D20" s="2"/>
      <c r="E20" s="2"/>
      <c r="F20" s="2"/>
      <c r="G20" s="2"/>
      <c r="H20" s="2"/>
      <c r="I20" s="2"/>
      <c r="J20" s="2"/>
      <c r="K20" s="2"/>
      <c r="L20" s="2"/>
      <c r="M20" s="2"/>
      <c r="N20" s="2"/>
      <c r="O20" s="2"/>
      <c r="P20" s="2"/>
      <c r="Q20" s="2"/>
      <c r="R20" s="2"/>
      <c r="S20" s="2"/>
      <c r="T20" s="2"/>
      <c r="U20" s="2"/>
      <c r="V20" s="331"/>
      <c r="W20" s="331">
        <f t="shared" si="1"/>
        <v>6</v>
      </c>
    </row>
    <row r="21" spans="1:23" ht="25.5">
      <c r="A21" s="163" t="s">
        <v>20</v>
      </c>
      <c r="B21" s="2"/>
      <c r="C21" s="144">
        <f>'ANNEX B-MPSA'!A521</f>
        <v>5</v>
      </c>
      <c r="D21" s="2"/>
      <c r="E21" s="2"/>
      <c r="F21" s="2"/>
      <c r="G21" s="2"/>
      <c r="H21" s="2"/>
      <c r="I21" s="2"/>
      <c r="J21" s="2"/>
      <c r="K21" s="2"/>
      <c r="L21" s="2"/>
      <c r="M21" s="2"/>
      <c r="N21" s="2"/>
      <c r="O21" s="2"/>
      <c r="P21" s="2"/>
      <c r="Q21" s="2"/>
      <c r="R21" s="2"/>
      <c r="S21" s="2"/>
      <c r="T21" s="2"/>
      <c r="U21" s="2"/>
      <c r="V21" s="331"/>
      <c r="W21" s="331">
        <f t="shared" si="1"/>
        <v>5</v>
      </c>
    </row>
    <row r="22" spans="1:23" ht="25.5">
      <c r="A22" s="8" t="s">
        <v>882</v>
      </c>
      <c r="B22" s="2"/>
      <c r="C22" s="144">
        <f>'ANNEX B-MPSA'!A524</f>
        <v>1</v>
      </c>
      <c r="D22" s="2"/>
      <c r="E22" s="2"/>
      <c r="F22" s="2"/>
      <c r="G22" s="2"/>
      <c r="H22" s="2"/>
      <c r="I22" s="2"/>
      <c r="J22" s="2"/>
      <c r="K22" s="2"/>
      <c r="L22" s="2"/>
      <c r="M22" s="2"/>
      <c r="N22" s="2"/>
      <c r="O22" s="2"/>
      <c r="P22" s="2"/>
      <c r="Q22" s="2"/>
      <c r="R22" s="2"/>
      <c r="S22" s="2"/>
      <c r="T22" s="2"/>
      <c r="U22" s="2"/>
      <c r="V22" s="331"/>
      <c r="W22" s="331">
        <f t="shared" si="1"/>
        <v>1</v>
      </c>
    </row>
    <row r="23" spans="1:23" ht="12.75">
      <c r="A23" s="9" t="s">
        <v>1527</v>
      </c>
      <c r="B23" s="2"/>
      <c r="C23" s="144"/>
      <c r="D23" s="2"/>
      <c r="E23" s="2"/>
      <c r="F23" s="2"/>
      <c r="G23" s="2"/>
      <c r="H23" s="2"/>
      <c r="I23" s="2"/>
      <c r="J23" s="2"/>
      <c r="K23" s="2"/>
      <c r="L23" s="2"/>
      <c r="M23" s="2"/>
      <c r="N23" s="2"/>
      <c r="O23" s="2"/>
      <c r="P23" s="2"/>
      <c r="Q23" s="2"/>
      <c r="R23" s="2"/>
      <c r="S23" s="2"/>
      <c r="T23" s="2"/>
      <c r="U23" s="2"/>
      <c r="V23" s="331"/>
      <c r="W23" s="331">
        <f t="shared" si="1"/>
        <v>0</v>
      </c>
    </row>
    <row r="24" spans="1:23" ht="12.75">
      <c r="A24" s="9" t="s">
        <v>21</v>
      </c>
      <c r="B24" s="2"/>
      <c r="C24" s="47"/>
      <c r="D24" s="2"/>
      <c r="E24" s="2"/>
      <c r="F24" s="2"/>
      <c r="G24" s="2"/>
      <c r="H24" s="2"/>
      <c r="I24" s="2"/>
      <c r="J24" s="2"/>
      <c r="K24" s="2"/>
      <c r="L24" s="2"/>
      <c r="M24" s="2"/>
      <c r="N24" s="2"/>
      <c r="O24" s="2"/>
      <c r="P24" s="2"/>
      <c r="Q24" s="2"/>
      <c r="R24" s="2"/>
      <c r="S24" s="2"/>
      <c r="T24" s="2"/>
      <c r="U24" s="2"/>
      <c r="V24" s="331"/>
      <c r="W24" s="331">
        <f t="shared" si="1"/>
        <v>0</v>
      </c>
    </row>
    <row r="25" spans="1:23" ht="12.75">
      <c r="A25" s="9" t="s">
        <v>22</v>
      </c>
      <c r="B25" s="2"/>
      <c r="C25" s="47"/>
      <c r="D25" s="2"/>
      <c r="E25" s="2"/>
      <c r="F25" s="2"/>
      <c r="G25" s="144">
        <f>'ANNEX C-EP'!A279</f>
        <v>1</v>
      </c>
      <c r="H25" s="2"/>
      <c r="I25" s="2"/>
      <c r="J25" s="2"/>
      <c r="K25" s="2"/>
      <c r="L25" s="2"/>
      <c r="M25" s="2"/>
      <c r="N25" s="2"/>
      <c r="O25" s="2"/>
      <c r="P25" s="2"/>
      <c r="Q25" s="2"/>
      <c r="R25" s="2"/>
      <c r="S25" s="2"/>
      <c r="T25" s="2"/>
      <c r="U25" s="2"/>
      <c r="V25" s="331"/>
      <c r="W25" s="331">
        <f t="shared" si="1"/>
        <v>1</v>
      </c>
    </row>
    <row r="26" spans="1:23" ht="12.75">
      <c r="A26" s="9" t="s">
        <v>23</v>
      </c>
      <c r="B26" s="2"/>
      <c r="C26" s="47"/>
      <c r="D26" s="2"/>
      <c r="E26" s="2"/>
      <c r="F26" s="2"/>
      <c r="G26" s="2"/>
      <c r="H26" s="2"/>
      <c r="I26" s="2"/>
      <c r="J26" s="2"/>
      <c r="K26" s="2"/>
      <c r="L26" s="2"/>
      <c r="M26" s="2"/>
      <c r="N26" s="2"/>
      <c r="O26" s="2"/>
      <c r="P26" s="2"/>
      <c r="Q26" s="2"/>
      <c r="R26" s="2"/>
      <c r="S26" s="2"/>
      <c r="T26" s="2"/>
      <c r="U26" s="2"/>
      <c r="V26" s="331"/>
      <c r="W26" s="331">
        <f t="shared" si="1"/>
        <v>0</v>
      </c>
    </row>
    <row r="27" spans="1:23" ht="12.75">
      <c r="A27" s="9" t="s">
        <v>584</v>
      </c>
      <c r="B27" s="2"/>
      <c r="C27" s="47"/>
      <c r="D27" s="2"/>
      <c r="E27" s="2"/>
      <c r="F27" s="2"/>
      <c r="G27" s="144">
        <f>'ANNEX C-EP'!A292</f>
        <v>8</v>
      </c>
      <c r="H27" s="2"/>
      <c r="I27" s="144">
        <f>'ANNEX E-IP'!A177</f>
        <v>16</v>
      </c>
      <c r="J27" s="2"/>
      <c r="K27" s="2"/>
      <c r="L27" s="2"/>
      <c r="M27" s="2"/>
      <c r="N27" s="2"/>
      <c r="O27" s="2"/>
      <c r="P27" s="2"/>
      <c r="Q27" s="2"/>
      <c r="R27" s="2"/>
      <c r="S27" s="2"/>
      <c r="T27" s="2"/>
      <c r="U27" s="144">
        <f>'ANNEX F-MPP'!A98</f>
        <v>3</v>
      </c>
      <c r="V27" s="331"/>
      <c r="W27" s="331">
        <f t="shared" si="1"/>
        <v>27</v>
      </c>
    </row>
    <row r="28" spans="1:23" ht="25.5">
      <c r="A28" s="163" t="s">
        <v>585</v>
      </c>
      <c r="B28" s="2"/>
      <c r="C28" s="47"/>
      <c r="D28" s="2"/>
      <c r="E28" s="2"/>
      <c r="F28" s="2"/>
      <c r="G28" s="144">
        <f>'ANNEX C-EP'!A297</f>
        <v>3</v>
      </c>
      <c r="H28" s="2"/>
      <c r="I28" s="144">
        <f>'ANNEX E-IP'!A180</f>
        <v>1</v>
      </c>
      <c r="J28" s="2"/>
      <c r="K28" s="2"/>
      <c r="L28" s="2"/>
      <c r="M28" s="2"/>
      <c r="N28" s="2"/>
      <c r="O28" s="2"/>
      <c r="P28" s="2"/>
      <c r="Q28" s="2"/>
      <c r="R28" s="2"/>
      <c r="S28" s="2"/>
      <c r="T28" s="2"/>
      <c r="U28" s="144">
        <f>'ANNEX F-MPP'!A101</f>
        <v>0</v>
      </c>
      <c r="V28" s="331"/>
      <c r="W28" s="331">
        <f t="shared" si="1"/>
        <v>4</v>
      </c>
    </row>
    <row r="29" spans="1:23" ht="12.75">
      <c r="A29" s="163" t="s">
        <v>529</v>
      </c>
      <c r="B29" s="2"/>
      <c r="C29" s="47"/>
      <c r="D29" s="2"/>
      <c r="E29" s="2"/>
      <c r="F29" s="2"/>
      <c r="G29" s="144">
        <f>'ANNEX C-EP'!A300</f>
        <v>1</v>
      </c>
      <c r="H29" s="2"/>
      <c r="I29" s="144"/>
      <c r="J29" s="2"/>
      <c r="K29" s="2"/>
      <c r="L29" s="2"/>
      <c r="M29" s="2"/>
      <c r="N29" s="2"/>
      <c r="O29" s="2"/>
      <c r="P29" s="2"/>
      <c r="Q29" s="2"/>
      <c r="R29" s="2"/>
      <c r="S29" s="2"/>
      <c r="T29" s="2"/>
      <c r="U29" s="144"/>
      <c r="V29" s="331"/>
      <c r="W29" s="331"/>
    </row>
    <row r="30" spans="1:23" ht="25.5">
      <c r="A30" s="163" t="s">
        <v>1867</v>
      </c>
      <c r="B30" s="168"/>
      <c r="C30" s="260">
        <f>C19+C21+C22</f>
        <v>40</v>
      </c>
      <c r="D30" s="168"/>
      <c r="E30" s="168"/>
      <c r="F30" s="168"/>
      <c r="G30" s="169">
        <f>G19+G21</f>
        <v>4</v>
      </c>
      <c r="H30" s="168"/>
      <c r="I30" s="260">
        <f>I19+I21+I22</f>
        <v>14</v>
      </c>
      <c r="J30" s="168"/>
      <c r="K30" s="260">
        <f>K19+K21+K22</f>
        <v>3</v>
      </c>
      <c r="L30" s="168"/>
      <c r="M30" s="168"/>
      <c r="N30" s="168"/>
      <c r="O30" s="168"/>
      <c r="P30" s="168"/>
      <c r="Q30" s="168"/>
      <c r="R30" s="168"/>
      <c r="S30" s="168"/>
      <c r="T30" s="168"/>
      <c r="U30" s="169">
        <f>U19+U21</f>
        <v>8</v>
      </c>
      <c r="V30" s="168"/>
      <c r="W30" s="332">
        <f t="shared" si="1"/>
        <v>69</v>
      </c>
    </row>
    <row r="31" ht="13.5" thickBot="1"/>
    <row r="32" spans="1:23" ht="13.5" thickTop="1">
      <c r="A32" s="399" t="s">
        <v>1868</v>
      </c>
      <c r="B32" s="398" t="s">
        <v>624</v>
      </c>
      <c r="C32" s="398"/>
      <c r="D32" s="398" t="s">
        <v>625</v>
      </c>
      <c r="E32" s="407"/>
      <c r="F32" s="398" t="s">
        <v>626</v>
      </c>
      <c r="G32" s="408"/>
      <c r="H32" s="398" t="s">
        <v>627</v>
      </c>
      <c r="I32" s="398"/>
      <c r="J32" s="406" t="s">
        <v>1304</v>
      </c>
      <c r="K32" s="406"/>
      <c r="L32" s="405" t="s">
        <v>1305</v>
      </c>
      <c r="M32" s="405"/>
      <c r="N32" s="405" t="s">
        <v>1306</v>
      </c>
      <c r="O32" s="405"/>
      <c r="P32" s="405" t="s">
        <v>607</v>
      </c>
      <c r="Q32" s="405"/>
      <c r="R32" s="398" t="s">
        <v>628</v>
      </c>
      <c r="S32" s="398"/>
      <c r="T32" s="398" t="s">
        <v>674</v>
      </c>
      <c r="U32" s="398"/>
      <c r="V32" s="398" t="s">
        <v>805</v>
      </c>
      <c r="W32" s="398"/>
    </row>
    <row r="33" spans="1:23" ht="26.25" customHeight="1" thickBot="1">
      <c r="A33" s="400"/>
      <c r="B33" s="325" t="s">
        <v>483</v>
      </c>
      <c r="C33" s="325" t="s">
        <v>484</v>
      </c>
      <c r="D33" s="325" t="s">
        <v>483</v>
      </c>
      <c r="E33" s="325" t="s">
        <v>484</v>
      </c>
      <c r="F33" s="325" t="s">
        <v>483</v>
      </c>
      <c r="G33" s="325" t="s">
        <v>484</v>
      </c>
      <c r="H33" s="325" t="s">
        <v>483</v>
      </c>
      <c r="I33" s="325" t="s">
        <v>484</v>
      </c>
      <c r="J33" s="325" t="s">
        <v>483</v>
      </c>
      <c r="K33" s="325" t="s">
        <v>484</v>
      </c>
      <c r="L33" s="325" t="s">
        <v>483</v>
      </c>
      <c r="M33" s="325" t="s">
        <v>484</v>
      </c>
      <c r="N33" s="325" t="s">
        <v>483</v>
      </c>
      <c r="O33" s="325" t="s">
        <v>484</v>
      </c>
      <c r="P33" s="325" t="s">
        <v>483</v>
      </c>
      <c r="Q33" s="325" t="s">
        <v>484</v>
      </c>
      <c r="R33" s="325" t="s">
        <v>483</v>
      </c>
      <c r="S33" s="325" t="s">
        <v>484</v>
      </c>
      <c r="T33" s="325" t="s">
        <v>483</v>
      </c>
      <c r="U33" s="325" t="s">
        <v>484</v>
      </c>
      <c r="V33" s="325" t="s">
        <v>483</v>
      </c>
      <c r="W33" s="325" t="s">
        <v>484</v>
      </c>
    </row>
    <row r="34" spans="1:23" ht="13.5" thickTop="1">
      <c r="A34" s="323" t="s">
        <v>2138</v>
      </c>
      <c r="B34" s="324"/>
      <c r="C34" s="324"/>
      <c r="D34" s="324"/>
      <c r="E34" s="324"/>
      <c r="F34" s="324"/>
      <c r="G34" s="324"/>
      <c r="H34" s="324"/>
      <c r="I34" s="324"/>
      <c r="J34" s="324"/>
      <c r="K34" s="324"/>
      <c r="L34" s="324"/>
      <c r="M34" s="324"/>
      <c r="N34" s="324"/>
      <c r="O34" s="324"/>
      <c r="P34" s="324"/>
      <c r="Q34" s="324"/>
      <c r="R34" s="324"/>
      <c r="S34" s="324"/>
      <c r="T34" s="324"/>
      <c r="U34" s="324"/>
      <c r="V34" s="324"/>
      <c r="W34" s="324"/>
    </row>
    <row r="35" spans="1:23" ht="12.75">
      <c r="A35" s="156" t="s">
        <v>608</v>
      </c>
      <c r="B35" s="157"/>
      <c r="C35" s="157"/>
      <c r="D35" s="157"/>
      <c r="E35" s="157"/>
      <c r="F35" s="157"/>
      <c r="G35" s="157"/>
      <c r="H35" s="157"/>
      <c r="I35" s="157"/>
      <c r="J35" s="154"/>
      <c r="K35" s="154"/>
      <c r="L35" s="154"/>
      <c r="M35" s="154"/>
      <c r="N35" s="154"/>
      <c r="O35" s="154"/>
      <c r="P35" s="154"/>
      <c r="Q35" s="154"/>
      <c r="R35" s="157"/>
      <c r="S35" s="157"/>
      <c r="T35" s="157"/>
      <c r="U35" s="157"/>
      <c r="V35" s="157"/>
      <c r="W35" s="331">
        <f aca="true" t="shared" si="2" ref="W35:W55">C35+E35+G35+I35+K35+M35+O35+Q35+S35+U35</f>
        <v>0</v>
      </c>
    </row>
    <row r="36" spans="1:23" ht="12.75">
      <c r="A36" s="158" t="s">
        <v>473</v>
      </c>
      <c r="B36" s="270"/>
      <c r="C36" s="270">
        <f>'ANNEX B-MPSA'!F105</f>
        <v>83737.60041000001</v>
      </c>
      <c r="D36" s="2"/>
      <c r="E36" s="278"/>
      <c r="F36" s="2"/>
      <c r="G36" s="270">
        <f>'ANNEX C-EP'!F92</f>
        <v>168625.31668</v>
      </c>
      <c r="H36" s="2"/>
      <c r="I36" s="270">
        <f>'ANNEX E-IP'!F15</f>
        <v>40.4579</v>
      </c>
      <c r="J36" s="159"/>
      <c r="K36" s="159"/>
      <c r="L36" s="159"/>
      <c r="M36" s="159"/>
      <c r="N36" s="159"/>
      <c r="O36" s="159"/>
      <c r="P36" s="159"/>
      <c r="Q36" s="159"/>
      <c r="R36" s="2"/>
      <c r="S36" s="2"/>
      <c r="T36" s="2"/>
      <c r="U36" s="2"/>
      <c r="V36" s="2"/>
      <c r="W36" s="333">
        <f t="shared" si="2"/>
        <v>252403.37499</v>
      </c>
    </row>
    <row r="37" spans="1:23" ht="12.75">
      <c r="A37" s="9" t="s">
        <v>1254</v>
      </c>
      <c r="B37" s="170"/>
      <c r="C37" s="352"/>
      <c r="D37" s="160"/>
      <c r="E37" s="160"/>
      <c r="F37" s="160"/>
      <c r="G37" s="160"/>
      <c r="H37" s="160"/>
      <c r="I37" s="160"/>
      <c r="J37" s="159"/>
      <c r="K37" s="159"/>
      <c r="L37" s="159"/>
      <c r="M37" s="159"/>
      <c r="N37" s="159"/>
      <c r="O37" s="159"/>
      <c r="P37" s="159"/>
      <c r="Q37" s="159"/>
      <c r="R37" s="160"/>
      <c r="S37" s="160"/>
      <c r="T37" s="160"/>
      <c r="U37" s="160"/>
      <c r="V37" s="160"/>
      <c r="W37" s="333">
        <f t="shared" si="2"/>
        <v>0</v>
      </c>
    </row>
    <row r="38" spans="1:23" ht="12.75">
      <c r="A38" s="274" t="s">
        <v>1424</v>
      </c>
      <c r="B38" s="2"/>
      <c r="C38" s="270">
        <f>'ANNEX B-MPSA'!F122+'ANNEX B-MPSA'!F137+'ANNEX B-MPSA'!F146+'ANNEX B-MPSA'!F153+'ANNEX B-MPSA'!F466</f>
        <v>43100.88</v>
      </c>
      <c r="D38" s="2"/>
      <c r="E38" s="278">
        <f>'ANNEX D-FTAA'!F26</f>
        <v>63646.1068</v>
      </c>
      <c r="F38" s="2"/>
      <c r="G38" s="270">
        <f>'ANNEX C-EP'!F148</f>
        <v>45101.016200000005</v>
      </c>
      <c r="H38" s="2"/>
      <c r="I38" s="270">
        <f>'ANNEX E-IP'!F116</f>
        <v>52.116200000000006</v>
      </c>
      <c r="J38" s="159"/>
      <c r="K38" s="159"/>
      <c r="L38" s="159"/>
      <c r="M38" s="159"/>
      <c r="N38" s="159"/>
      <c r="O38" s="159"/>
      <c r="P38" s="159"/>
      <c r="Q38" s="159"/>
      <c r="R38" s="2"/>
      <c r="S38" s="2"/>
      <c r="T38" s="2"/>
      <c r="U38" s="2"/>
      <c r="V38" s="2"/>
      <c r="W38" s="333">
        <f t="shared" si="2"/>
        <v>151900.1192</v>
      </c>
    </row>
    <row r="39" spans="1:23" ht="12.75">
      <c r="A39" s="9" t="s">
        <v>1869</v>
      </c>
      <c r="B39" s="2"/>
      <c r="C39" s="270">
        <f>'ANNEX B-MPSA'!F417</f>
        <v>368244.965478</v>
      </c>
      <c r="D39" s="2"/>
      <c r="E39" s="2"/>
      <c r="F39" s="2"/>
      <c r="G39" s="270">
        <f>'ANNEX C-EP'!F240</f>
        <v>185029.5816</v>
      </c>
      <c r="H39" s="2"/>
      <c r="I39" s="270">
        <f>'ANNEX E-IP'!F101</f>
        <v>433.72553</v>
      </c>
      <c r="J39" s="159"/>
      <c r="K39" s="159"/>
      <c r="L39" s="159"/>
      <c r="M39" s="159"/>
      <c r="N39" s="159"/>
      <c r="O39" s="159"/>
      <c r="P39" s="159"/>
      <c r="Q39" s="159"/>
      <c r="R39" s="2"/>
      <c r="S39" s="2"/>
      <c r="T39" s="2"/>
      <c r="U39" s="2"/>
      <c r="V39" s="2"/>
      <c r="W39" s="333">
        <f t="shared" si="2"/>
        <v>553708.2726080001</v>
      </c>
    </row>
    <row r="40" spans="1:23" ht="12.75">
      <c r="A40" s="9" t="s">
        <v>1365</v>
      </c>
      <c r="B40" s="2"/>
      <c r="C40" s="270">
        <f>'ANNEX B-MPSA'!F451</f>
        <v>31575.301999999992</v>
      </c>
      <c r="D40" s="2"/>
      <c r="E40" s="278">
        <f>'ANNEX D-FTAA'!F49</f>
        <v>80676</v>
      </c>
      <c r="F40" s="2"/>
      <c r="G40" s="270">
        <f>'ANNEX C-EP'!F249</f>
        <v>32513</v>
      </c>
      <c r="H40" s="2"/>
      <c r="I40" s="270">
        <f>'ANNEX E-IP'!F108</f>
        <v>12.7011</v>
      </c>
      <c r="J40" s="159"/>
      <c r="K40" s="159"/>
      <c r="L40" s="159"/>
      <c r="M40" s="159"/>
      <c r="N40" s="159"/>
      <c r="O40" s="159"/>
      <c r="P40" s="159"/>
      <c r="Q40" s="159"/>
      <c r="R40" s="2"/>
      <c r="S40" s="2"/>
      <c r="T40" s="2"/>
      <c r="U40" s="2"/>
      <c r="V40" s="2"/>
      <c r="W40" s="333">
        <f t="shared" si="2"/>
        <v>144777.0031</v>
      </c>
    </row>
    <row r="41" spans="1:23" ht="38.25">
      <c r="A41" s="163" t="s">
        <v>1309</v>
      </c>
      <c r="B41" s="2"/>
      <c r="C41" s="2"/>
      <c r="D41" s="2"/>
      <c r="E41" s="278"/>
      <c r="F41" s="2"/>
      <c r="G41" s="270">
        <f>'ANNEX C-EP'!F255</f>
        <v>2694.0644</v>
      </c>
      <c r="H41" s="2"/>
      <c r="I41" s="2"/>
      <c r="J41" s="159"/>
      <c r="K41" s="159"/>
      <c r="L41" s="159"/>
      <c r="M41" s="159"/>
      <c r="N41" s="159"/>
      <c r="O41" s="159"/>
      <c r="P41" s="159"/>
      <c r="Q41" s="159"/>
      <c r="R41" s="2"/>
      <c r="S41" s="2"/>
      <c r="T41" s="2"/>
      <c r="U41" s="2"/>
      <c r="V41" s="2"/>
      <c r="W41" s="333">
        <f t="shared" si="2"/>
        <v>2694.0644</v>
      </c>
    </row>
    <row r="42" spans="1:23" s="166" customFormat="1" ht="25.5">
      <c r="A42" s="163" t="s">
        <v>1310</v>
      </c>
      <c r="B42" s="164"/>
      <c r="C42" s="277">
        <f>C36+C38</f>
        <v>126838.48041000002</v>
      </c>
      <c r="D42" s="164"/>
      <c r="E42" s="277">
        <f>E36+E38+E54</f>
        <v>63646.1068</v>
      </c>
      <c r="F42" s="164"/>
      <c r="G42" s="277">
        <f>G36+G38+G54</f>
        <v>221749.09118</v>
      </c>
      <c r="H42" s="164"/>
      <c r="I42" s="277">
        <f>I36+I38+I54</f>
        <v>101.76680000000002</v>
      </c>
      <c r="J42" s="164"/>
      <c r="K42" s="164"/>
      <c r="L42" s="164"/>
      <c r="M42" s="164"/>
      <c r="N42" s="164"/>
      <c r="O42" s="164"/>
      <c r="P42" s="164"/>
      <c r="Q42" s="164"/>
      <c r="R42" s="164"/>
      <c r="S42" s="165"/>
      <c r="T42" s="164"/>
      <c r="U42" s="165"/>
      <c r="V42" s="164"/>
      <c r="W42" s="333">
        <f t="shared" si="2"/>
        <v>412335.44519</v>
      </c>
    </row>
    <row r="43" spans="1:23" ht="12.75">
      <c r="A43" s="167" t="s">
        <v>1597</v>
      </c>
      <c r="B43" s="159"/>
      <c r="C43" s="159"/>
      <c r="D43" s="159"/>
      <c r="E43" s="159"/>
      <c r="F43" s="159"/>
      <c r="G43" s="159"/>
      <c r="H43" s="159"/>
      <c r="I43" s="159"/>
      <c r="J43" s="159"/>
      <c r="K43" s="159"/>
      <c r="L43" s="159"/>
      <c r="M43" s="159"/>
      <c r="N43" s="159"/>
      <c r="O43" s="159"/>
      <c r="P43" s="159"/>
      <c r="Q43" s="159"/>
      <c r="R43" s="159"/>
      <c r="S43" s="159"/>
      <c r="T43" s="159"/>
      <c r="U43" s="159"/>
      <c r="V43" s="159"/>
      <c r="W43" s="159"/>
    </row>
    <row r="44" spans="1:23" ht="12.75">
      <c r="A44" s="9" t="s">
        <v>1311</v>
      </c>
      <c r="B44" s="2"/>
      <c r="C44" s="277">
        <f>SUM(C45:C46)</f>
        <v>23730.923899999998</v>
      </c>
      <c r="D44" s="2"/>
      <c r="E44" s="2"/>
      <c r="F44" s="2"/>
      <c r="G44" s="277">
        <f>SUM(G45:G46)</f>
        <v>5695.6814</v>
      </c>
      <c r="H44" s="2"/>
      <c r="I44" s="277">
        <f>SUM(I45:I46)</f>
        <v>158.06444</v>
      </c>
      <c r="J44" s="2"/>
      <c r="K44" s="277">
        <f>SUM(K45:K46)</f>
        <v>90.4812</v>
      </c>
      <c r="L44" s="2"/>
      <c r="M44" s="2"/>
      <c r="N44" s="2"/>
      <c r="O44" s="2"/>
      <c r="P44" s="2"/>
      <c r="Q44" s="2"/>
      <c r="R44" s="2"/>
      <c r="S44" s="2"/>
      <c r="T44" s="2"/>
      <c r="U44" s="2"/>
      <c r="V44" s="2"/>
      <c r="W44" s="333">
        <f t="shared" si="2"/>
        <v>29675.150939999996</v>
      </c>
    </row>
    <row r="45" spans="1:23" ht="12.75">
      <c r="A45" s="163" t="s">
        <v>17</v>
      </c>
      <c r="B45" s="2"/>
      <c r="C45" s="270">
        <f>'ANNEX B-MPSA'!F474</f>
        <v>2013.7558</v>
      </c>
      <c r="D45" s="2"/>
      <c r="E45" s="2"/>
      <c r="F45" s="2"/>
      <c r="G45" s="270">
        <f>'ANNEX C-EP'!F260</f>
        <v>0</v>
      </c>
      <c r="H45" s="2"/>
      <c r="I45" s="270">
        <f>'ANNEX E-IP'!F128</f>
        <v>18.8902</v>
      </c>
      <c r="J45" s="2"/>
      <c r="K45" s="2"/>
      <c r="L45" s="2"/>
      <c r="M45" s="2"/>
      <c r="N45" s="2"/>
      <c r="O45" s="2"/>
      <c r="P45" s="2"/>
      <c r="Q45" s="2"/>
      <c r="R45" s="2"/>
      <c r="S45" s="2"/>
      <c r="T45" s="2"/>
      <c r="U45" s="2"/>
      <c r="V45" s="2"/>
      <c r="W45" s="333">
        <f t="shared" si="2"/>
        <v>2032.646</v>
      </c>
    </row>
    <row r="46" spans="1:23" ht="12.75">
      <c r="A46" s="9" t="s">
        <v>18</v>
      </c>
      <c r="B46" s="2"/>
      <c r="C46" s="270">
        <f>'ANNEX B-MPSA'!F513</f>
        <v>21717.1681</v>
      </c>
      <c r="D46" s="2"/>
      <c r="E46" s="2"/>
      <c r="F46" s="2"/>
      <c r="G46" s="270">
        <f>'ANNEX C-EP'!F268</f>
        <v>5695.6814</v>
      </c>
      <c r="H46" s="2"/>
      <c r="I46" s="270">
        <f>'ANNEX E-IP'!F147</f>
        <v>139.17424</v>
      </c>
      <c r="J46" s="2"/>
      <c r="K46" s="330">
        <v>90.4812</v>
      </c>
      <c r="L46" s="2"/>
      <c r="M46" s="2"/>
      <c r="N46" s="2"/>
      <c r="O46" s="2"/>
      <c r="P46" s="2"/>
      <c r="Q46" s="2"/>
      <c r="R46" s="2"/>
      <c r="S46" s="2"/>
      <c r="T46" s="2"/>
      <c r="U46" s="2"/>
      <c r="V46" s="2"/>
      <c r="W46" s="333">
        <f t="shared" si="2"/>
        <v>27642.50494</v>
      </c>
    </row>
    <row r="47" spans="1:23" ht="12.75">
      <c r="A47" s="9" t="s">
        <v>1312</v>
      </c>
      <c r="B47" s="2"/>
      <c r="C47" s="277">
        <f>SUM(C48:C49)</f>
        <v>9033.99059</v>
      </c>
      <c r="D47" s="2"/>
      <c r="E47" s="2"/>
      <c r="F47" s="2"/>
      <c r="G47" s="2"/>
      <c r="H47" s="2"/>
      <c r="I47" s="2"/>
      <c r="J47" s="2"/>
      <c r="K47" s="2"/>
      <c r="L47" s="2"/>
      <c r="M47" s="2"/>
      <c r="N47" s="2"/>
      <c r="O47" s="2"/>
      <c r="P47" s="2"/>
      <c r="Q47" s="2"/>
      <c r="R47" s="2"/>
      <c r="S47" s="2"/>
      <c r="T47" s="2"/>
      <c r="U47" s="2"/>
      <c r="V47" s="2"/>
      <c r="W47" s="333">
        <f t="shared" si="2"/>
        <v>9033.99059</v>
      </c>
    </row>
    <row r="48" spans="1:23" ht="25.5">
      <c r="A48" s="163" t="s">
        <v>20</v>
      </c>
      <c r="B48" s="2"/>
      <c r="C48" s="270">
        <f>'ANNEX B-MPSA'!F522</f>
        <v>5933.76699</v>
      </c>
      <c r="D48" s="2"/>
      <c r="E48" s="2"/>
      <c r="F48" s="2"/>
      <c r="G48" s="2"/>
      <c r="H48" s="2"/>
      <c r="I48" s="2"/>
      <c r="J48" s="2"/>
      <c r="K48" s="2"/>
      <c r="L48" s="2"/>
      <c r="M48" s="2"/>
      <c r="N48" s="2"/>
      <c r="O48" s="2"/>
      <c r="P48" s="2"/>
      <c r="Q48" s="2"/>
      <c r="R48" s="2"/>
      <c r="S48" s="2"/>
      <c r="T48" s="2"/>
      <c r="U48" s="2"/>
      <c r="V48" s="2"/>
      <c r="W48" s="333">
        <f t="shared" si="2"/>
        <v>5933.76699</v>
      </c>
    </row>
    <row r="49" spans="1:23" ht="12.75">
      <c r="A49" s="9" t="s">
        <v>881</v>
      </c>
      <c r="B49" s="2"/>
      <c r="C49" s="270">
        <f>'ANNEX B-MPSA'!F524</f>
        <v>3100.2236</v>
      </c>
      <c r="D49" s="2"/>
      <c r="E49" s="2"/>
      <c r="F49" s="2"/>
      <c r="G49" s="2"/>
      <c r="H49" s="2"/>
      <c r="I49" s="270">
        <f>'ANNEX E-IP'!F153</f>
        <v>12.0772</v>
      </c>
      <c r="J49" s="2"/>
      <c r="K49" s="2"/>
      <c r="L49" s="2"/>
      <c r="M49" s="2"/>
      <c r="N49" s="2"/>
      <c r="O49" s="2"/>
      <c r="P49" s="2"/>
      <c r="Q49" s="2"/>
      <c r="R49" s="2"/>
      <c r="S49" s="2"/>
      <c r="T49" s="2"/>
      <c r="U49" s="2"/>
      <c r="V49" s="2"/>
      <c r="W49" s="333">
        <f t="shared" si="2"/>
        <v>3112.3008</v>
      </c>
    </row>
    <row r="50" spans="1:23" ht="12.75">
      <c r="A50" s="9" t="s">
        <v>21</v>
      </c>
      <c r="B50" s="2"/>
      <c r="C50" s="2"/>
      <c r="D50" s="2"/>
      <c r="E50" s="2"/>
      <c r="F50" s="2"/>
      <c r="G50" s="2"/>
      <c r="H50" s="2"/>
      <c r="I50" s="2"/>
      <c r="J50" s="2"/>
      <c r="K50" s="2"/>
      <c r="L50" s="2"/>
      <c r="M50" s="2"/>
      <c r="N50" s="2"/>
      <c r="O50" s="2"/>
      <c r="P50" s="2"/>
      <c r="Q50" s="2"/>
      <c r="R50" s="2"/>
      <c r="S50" s="2"/>
      <c r="T50" s="2"/>
      <c r="U50" s="2"/>
      <c r="V50" s="2"/>
      <c r="W50" s="333">
        <f t="shared" si="2"/>
        <v>0</v>
      </c>
    </row>
    <row r="51" spans="1:23" ht="12.75">
      <c r="A51" s="9" t="s">
        <v>22</v>
      </c>
      <c r="B51" s="2"/>
      <c r="C51" s="2"/>
      <c r="D51" s="2"/>
      <c r="E51" s="2"/>
      <c r="F51" s="2"/>
      <c r="G51" s="270">
        <f>'ANNEX C-EP'!F279</f>
        <v>4787.2353</v>
      </c>
      <c r="H51" s="2"/>
      <c r="I51" s="2"/>
      <c r="J51" s="2"/>
      <c r="K51" s="2"/>
      <c r="L51" s="2"/>
      <c r="M51" s="2"/>
      <c r="N51" s="2"/>
      <c r="O51" s="2"/>
      <c r="P51" s="2"/>
      <c r="Q51" s="2"/>
      <c r="R51" s="2"/>
      <c r="S51" s="2"/>
      <c r="T51" s="2"/>
      <c r="U51" s="2"/>
      <c r="V51" s="2"/>
      <c r="W51" s="333">
        <f t="shared" si="2"/>
        <v>4787.2353</v>
      </c>
    </row>
    <row r="52" spans="1:23" ht="12.75">
      <c r="A52" s="9" t="s">
        <v>23</v>
      </c>
      <c r="B52" s="2"/>
      <c r="C52" s="2"/>
      <c r="D52" s="2"/>
      <c r="E52" s="2"/>
      <c r="F52" s="2"/>
      <c r="G52" s="2"/>
      <c r="H52" s="2"/>
      <c r="I52" s="2"/>
      <c r="J52" s="2"/>
      <c r="K52" s="2"/>
      <c r="L52" s="2"/>
      <c r="M52" s="2"/>
      <c r="N52" s="2"/>
      <c r="O52" s="2"/>
      <c r="P52" s="2"/>
      <c r="Q52" s="2"/>
      <c r="R52" s="2"/>
      <c r="S52" s="2"/>
      <c r="T52" s="2"/>
      <c r="U52" s="2"/>
      <c r="V52" s="2"/>
      <c r="W52" s="333">
        <f t="shared" si="2"/>
        <v>0</v>
      </c>
    </row>
    <row r="53" spans="1:23" ht="12.75">
      <c r="A53" s="9" t="s">
        <v>584</v>
      </c>
      <c r="B53" s="2"/>
      <c r="C53" s="2"/>
      <c r="D53" s="2"/>
      <c r="E53" s="2"/>
      <c r="F53" s="2"/>
      <c r="G53" s="2"/>
      <c r="H53" s="2"/>
      <c r="I53" s="270">
        <f>'ANNEX E-IP'!F178</f>
        <v>154.72610000000003</v>
      </c>
      <c r="J53" s="2"/>
      <c r="K53" s="2"/>
      <c r="L53" s="2"/>
      <c r="M53" s="2"/>
      <c r="N53" s="2"/>
      <c r="O53" s="2"/>
      <c r="P53" s="2"/>
      <c r="Q53" s="2"/>
      <c r="R53" s="2"/>
      <c r="S53" s="2"/>
      <c r="T53" s="2"/>
      <c r="U53" s="2"/>
      <c r="V53" s="2"/>
      <c r="W53" s="333">
        <f t="shared" si="2"/>
        <v>154.72610000000003</v>
      </c>
    </row>
    <row r="54" spans="1:23" ht="25.5">
      <c r="A54" s="163" t="s">
        <v>585</v>
      </c>
      <c r="B54" s="2"/>
      <c r="C54" s="2"/>
      <c r="D54" s="2"/>
      <c r="E54" s="2"/>
      <c r="F54" s="2"/>
      <c r="G54" s="270">
        <f>'ANNEX C-EP'!F298</f>
        <v>8022.7583</v>
      </c>
      <c r="H54" s="2"/>
      <c r="I54" s="270">
        <f>'ANNEX E-IP'!F144</f>
        <v>9.1927</v>
      </c>
      <c r="J54" s="2"/>
      <c r="K54" s="2"/>
      <c r="L54" s="2"/>
      <c r="M54" s="2"/>
      <c r="N54" s="2"/>
      <c r="O54" s="2"/>
      <c r="P54" s="2"/>
      <c r="Q54" s="2"/>
      <c r="R54" s="2"/>
      <c r="S54" s="2"/>
      <c r="T54" s="2"/>
      <c r="U54" s="2"/>
      <c r="V54" s="2"/>
      <c r="W54" s="333">
        <f t="shared" si="2"/>
        <v>8031.951</v>
      </c>
    </row>
    <row r="55" spans="1:23" ht="25.5">
      <c r="A55" s="163" t="s">
        <v>1313</v>
      </c>
      <c r="B55" s="168"/>
      <c r="C55" s="277">
        <f>C46+C48+C49</f>
        <v>30751.15869</v>
      </c>
      <c r="D55" s="168"/>
      <c r="E55" s="277">
        <f>E46+E48+E49</f>
        <v>0</v>
      </c>
      <c r="F55" s="168"/>
      <c r="G55" s="277">
        <f>G46+G48+G49</f>
        <v>5695.6814</v>
      </c>
      <c r="H55" s="168"/>
      <c r="I55" s="277">
        <f>I46+I48+I49</f>
        <v>151.25144</v>
      </c>
      <c r="J55" s="168"/>
      <c r="K55" s="277">
        <f>K46+K48+K49</f>
        <v>90.4812</v>
      </c>
      <c r="L55" s="168"/>
      <c r="M55" s="277">
        <f>M46+M48+M49</f>
        <v>0</v>
      </c>
      <c r="N55" s="168"/>
      <c r="O55" s="277">
        <f>O46+O48+O49</f>
        <v>0</v>
      </c>
      <c r="P55" s="168"/>
      <c r="Q55" s="277">
        <f>Q46+Q48+Q49</f>
        <v>0</v>
      </c>
      <c r="R55" s="168"/>
      <c r="S55" s="277">
        <f>S46+S48+S49</f>
        <v>0</v>
      </c>
      <c r="T55" s="168"/>
      <c r="U55" s="277"/>
      <c r="V55" s="168"/>
      <c r="W55" s="334">
        <f t="shared" si="2"/>
        <v>36688.57273</v>
      </c>
    </row>
    <row r="58" ht="12.75">
      <c r="A58" s="149" t="s">
        <v>1325</v>
      </c>
    </row>
    <row r="59" ht="12.75">
      <c r="A59" s="150" t="s">
        <v>1326</v>
      </c>
    </row>
    <row r="60" ht="12.75">
      <c r="A60" s="150" t="s">
        <v>2045</v>
      </c>
    </row>
  </sheetData>
  <sheetProtection/>
  <mergeCells count="46">
    <mergeCell ref="H5:I5"/>
    <mergeCell ref="J5:K5"/>
    <mergeCell ref="G6:G7"/>
    <mergeCell ref="N6:N7"/>
    <mergeCell ref="J6:J7"/>
    <mergeCell ref="L6:L7"/>
    <mergeCell ref="M6:M7"/>
    <mergeCell ref="H6:H7"/>
    <mergeCell ref="I6:I7"/>
    <mergeCell ref="A5:A7"/>
    <mergeCell ref="B5:C5"/>
    <mergeCell ref="D5:E5"/>
    <mergeCell ref="F5:G5"/>
    <mergeCell ref="B6:B7"/>
    <mergeCell ref="C6:C7"/>
    <mergeCell ref="D6:D7"/>
    <mergeCell ref="E6:E7"/>
    <mergeCell ref="F6:F7"/>
    <mergeCell ref="V5:W5"/>
    <mergeCell ref="Q6:Q7"/>
    <mergeCell ref="W6:W7"/>
    <mergeCell ref="K6:K7"/>
    <mergeCell ref="R6:R7"/>
    <mergeCell ref="P6:P7"/>
    <mergeCell ref="T5:U5"/>
    <mergeCell ref="V6:V7"/>
    <mergeCell ref="R5:S5"/>
    <mergeCell ref="P5:Q5"/>
    <mergeCell ref="T32:U32"/>
    <mergeCell ref="U6:U7"/>
    <mergeCell ref="S6:S7"/>
    <mergeCell ref="T6:T7"/>
    <mergeCell ref="B32:C32"/>
    <mergeCell ref="D32:E32"/>
    <mergeCell ref="F32:G32"/>
    <mergeCell ref="H32:I32"/>
    <mergeCell ref="V32:W32"/>
    <mergeCell ref="A32:A33"/>
    <mergeCell ref="L5:M5"/>
    <mergeCell ref="N5:O5"/>
    <mergeCell ref="O6:O7"/>
    <mergeCell ref="L32:M32"/>
    <mergeCell ref="N32:O32"/>
    <mergeCell ref="P32:Q32"/>
    <mergeCell ref="J32:K32"/>
    <mergeCell ref="R32:S32"/>
  </mergeCells>
  <printOptions horizontalCentered="1"/>
  <pageMargins left="0.25" right="0.25" top="1" bottom="1.25" header="0.5" footer="0.5"/>
  <pageSetup horizontalDpi="300" verticalDpi="300" orientation="landscape" paperSize="9" scale="70" r:id="rId1"/>
  <headerFooter alignWithMargins="0">
    <oddFooter>&amp;L&amp;9COPYRIGHT
ALL RIGHTS RESERVED
MINES AND GEOSCIENCES BUREAU
(2013)&amp;CPage &amp;P of  &amp;N</oddFooter>
  </headerFooter>
  <rowBreaks count="1" manualBreakCount="1">
    <brk id="31" max="255" man="1"/>
  </rowBreaks>
</worksheet>
</file>

<file path=xl/worksheets/sheet2.xml><?xml version="1.0" encoding="utf-8"?>
<worksheet xmlns="http://schemas.openxmlformats.org/spreadsheetml/2006/main" xmlns:r="http://schemas.openxmlformats.org/officeDocument/2006/relationships">
  <dimension ref="A1:O29"/>
  <sheetViews>
    <sheetView workbookViewId="0" topLeftCell="A1">
      <pane xSplit="1" ySplit="6" topLeftCell="B11" activePane="bottomRight" state="frozen"/>
      <selection pane="topLeft" activeCell="A1" sqref="A1"/>
      <selection pane="topRight" activeCell="B1" sqref="B1"/>
      <selection pane="bottomLeft" activeCell="A7" sqref="A7"/>
      <selection pane="bottomRight" activeCell="A7" sqref="A7"/>
    </sheetView>
  </sheetViews>
  <sheetFormatPr defaultColWidth="9.140625" defaultRowHeight="12.75"/>
  <cols>
    <col min="1" max="1" width="74.140625" style="0" customWidth="1"/>
    <col min="2" max="15" width="6.7109375" style="0" customWidth="1"/>
  </cols>
  <sheetData>
    <row r="1" ht="12.75">
      <c r="A1" t="str">
        <f>Summary!A1</f>
        <v>MINES AND GEOSCIENCES BUREAU REGIONAL OFFICE NO. VII</v>
      </c>
    </row>
    <row r="2" ht="12.75">
      <c r="A2" s="4" t="s">
        <v>1726</v>
      </c>
    </row>
    <row r="3" ht="12.75">
      <c r="A3" s="141" t="str">
        <f>Summary!A3</f>
        <v>FOR MONTH OF JANUARY, 2013</v>
      </c>
    </row>
    <row r="4" ht="13.5" thickBot="1">
      <c r="A4" s="141" t="s">
        <v>2050</v>
      </c>
    </row>
    <row r="5" spans="1:15" ht="24.75" customHeight="1">
      <c r="A5" s="416" t="s">
        <v>39</v>
      </c>
      <c r="B5" s="24" t="s">
        <v>624</v>
      </c>
      <c r="C5" s="24"/>
      <c r="D5" s="24" t="s">
        <v>625</v>
      </c>
      <c r="E5" s="24"/>
      <c r="F5" s="24" t="s">
        <v>626</v>
      </c>
      <c r="G5" s="24"/>
      <c r="H5" s="24" t="s">
        <v>627</v>
      </c>
      <c r="I5" s="24"/>
      <c r="J5" s="24" t="s">
        <v>628</v>
      </c>
      <c r="K5" s="24"/>
      <c r="L5" s="418" t="s">
        <v>674</v>
      </c>
      <c r="M5" s="418"/>
      <c r="N5" s="24" t="s">
        <v>805</v>
      </c>
      <c r="O5" s="25"/>
    </row>
    <row r="6" spans="1:15" ht="24.75" customHeight="1">
      <c r="A6" s="417"/>
      <c r="B6" s="122" t="s">
        <v>737</v>
      </c>
      <c r="C6" s="122" t="s">
        <v>1277</v>
      </c>
      <c r="D6" s="122" t="s">
        <v>737</v>
      </c>
      <c r="E6" s="122" t="s">
        <v>1278</v>
      </c>
      <c r="F6" s="122" t="s">
        <v>737</v>
      </c>
      <c r="G6" s="122" t="s">
        <v>1277</v>
      </c>
      <c r="H6" s="122" t="s">
        <v>737</v>
      </c>
      <c r="I6" s="122" t="s">
        <v>1277</v>
      </c>
      <c r="J6" s="122" t="s">
        <v>737</v>
      </c>
      <c r="K6" s="122" t="s">
        <v>1277</v>
      </c>
      <c r="L6" s="122" t="s">
        <v>737</v>
      </c>
      <c r="M6" s="122" t="s">
        <v>1277</v>
      </c>
      <c r="N6" s="122" t="s">
        <v>737</v>
      </c>
      <c r="O6" s="142" t="s">
        <v>1277</v>
      </c>
    </row>
    <row r="7" spans="1:15" ht="21.75" customHeight="1">
      <c r="A7" s="143" t="s">
        <v>2051</v>
      </c>
      <c r="B7" s="144"/>
      <c r="C7" s="144"/>
      <c r="D7" s="144"/>
      <c r="E7" s="144"/>
      <c r="F7" s="144"/>
      <c r="G7" s="144"/>
      <c r="H7" s="144"/>
      <c r="I7" s="144">
        <f>'ANNEX E-IP'!L15</f>
        <v>1</v>
      </c>
      <c r="J7" s="144"/>
      <c r="K7" s="144"/>
      <c r="L7" s="144"/>
      <c r="M7" s="144">
        <f>'ANNEX F-MPP'!L14</f>
        <v>3</v>
      </c>
      <c r="N7" s="144"/>
      <c r="O7" s="145">
        <f>C7+E7+G7+I7+K7+M7</f>
        <v>4</v>
      </c>
    </row>
    <row r="8" spans="1:15" ht="21.75" customHeight="1">
      <c r="A8" s="143" t="s">
        <v>2052</v>
      </c>
      <c r="B8" s="144"/>
      <c r="C8" s="144"/>
      <c r="D8" s="144"/>
      <c r="E8" s="144"/>
      <c r="F8" s="144"/>
      <c r="G8" s="144">
        <f>'ANNEX C-EP'!M18</f>
        <v>3</v>
      </c>
      <c r="H8" s="144"/>
      <c r="I8" s="144">
        <f>'ANNEX E-IP'!M15</f>
        <v>0</v>
      </c>
      <c r="J8" s="144"/>
      <c r="K8" s="144"/>
      <c r="L8" s="144"/>
      <c r="M8" s="144"/>
      <c r="N8" s="144"/>
      <c r="O8" s="145">
        <f aca="true" t="shared" si="0" ref="O8:O25">C8+E8+G8+I8+K8+M8</f>
        <v>3</v>
      </c>
    </row>
    <row r="9" spans="1:15" ht="21.75" customHeight="1">
      <c r="A9" s="143" t="s">
        <v>2285</v>
      </c>
      <c r="B9" s="144"/>
      <c r="C9" s="144"/>
      <c r="D9" s="144"/>
      <c r="E9" s="144"/>
      <c r="F9" s="144"/>
      <c r="G9" s="144">
        <f>'ANNEX C-EP'!N18</f>
        <v>3</v>
      </c>
      <c r="H9" s="144"/>
      <c r="I9" s="144">
        <f>'ANNEX E-IP'!N15</f>
        <v>0</v>
      </c>
      <c r="J9" s="144"/>
      <c r="K9" s="144"/>
      <c r="L9" s="144"/>
      <c r="M9" s="144"/>
      <c r="N9" s="144"/>
      <c r="O9" s="145">
        <f t="shared" si="0"/>
        <v>3</v>
      </c>
    </row>
    <row r="10" spans="1:15" ht="21.75" customHeight="1">
      <c r="A10" s="143" t="s">
        <v>2053</v>
      </c>
      <c r="B10" s="144"/>
      <c r="C10" s="144"/>
      <c r="D10" s="144"/>
      <c r="E10" s="144"/>
      <c r="F10" s="144"/>
      <c r="G10" s="144">
        <f>'ANNEX C-EP'!O18</f>
        <v>0</v>
      </c>
      <c r="H10" s="144"/>
      <c r="I10" s="144">
        <f>'ANNEX E-IP'!O15</f>
        <v>1</v>
      </c>
      <c r="J10" s="144"/>
      <c r="K10" s="144"/>
      <c r="L10" s="144"/>
      <c r="M10" s="144"/>
      <c r="N10" s="144"/>
      <c r="O10" s="145">
        <f t="shared" si="0"/>
        <v>1</v>
      </c>
    </row>
    <row r="11" spans="1:15" ht="21.75" customHeight="1">
      <c r="A11" s="143" t="s">
        <v>2054</v>
      </c>
      <c r="B11" s="144"/>
      <c r="C11" s="144"/>
      <c r="D11" s="144"/>
      <c r="E11" s="144"/>
      <c r="F11" s="144"/>
      <c r="G11" s="144">
        <f>'ANNEX C-EP'!P18</f>
        <v>0</v>
      </c>
      <c r="H11" s="144"/>
      <c r="I11" s="144">
        <f>'ANNEX E-IP'!P15</f>
        <v>0</v>
      </c>
      <c r="J11" s="144"/>
      <c r="K11" s="144"/>
      <c r="L11" s="144"/>
      <c r="M11" s="144"/>
      <c r="N11" s="144"/>
      <c r="O11" s="145">
        <f t="shared" si="0"/>
        <v>0</v>
      </c>
    </row>
    <row r="12" spans="1:15" ht="21.75" customHeight="1">
      <c r="A12" s="143" t="s">
        <v>1639</v>
      </c>
      <c r="B12" s="144"/>
      <c r="C12" s="144">
        <f>'ANNEX B-MPSA'!A11</f>
        <v>0</v>
      </c>
      <c r="D12" s="144"/>
      <c r="E12" s="144"/>
      <c r="F12" s="144"/>
      <c r="G12" s="144">
        <f>'ANNEX C-EP'!Q18</f>
        <v>0</v>
      </c>
      <c r="H12" s="144"/>
      <c r="I12" s="144">
        <f>'ANNEX E-IP'!Q15</f>
        <v>2</v>
      </c>
      <c r="J12" s="144"/>
      <c r="K12" s="144"/>
      <c r="L12" s="144"/>
      <c r="M12" s="144"/>
      <c r="N12" s="144"/>
      <c r="O12" s="145">
        <f t="shared" si="0"/>
        <v>2</v>
      </c>
    </row>
    <row r="13" spans="1:15" ht="21.75" customHeight="1">
      <c r="A13" s="146" t="s">
        <v>1902</v>
      </c>
      <c r="B13" s="144"/>
      <c r="C13" s="335">
        <f>SUM(C11)</f>
        <v>0</v>
      </c>
      <c r="D13" s="179"/>
      <c r="E13" s="179"/>
      <c r="F13" s="179"/>
      <c r="G13" s="368">
        <f>SUM(G8:G12)</f>
        <v>6</v>
      </c>
      <c r="H13" s="144"/>
      <c r="I13" s="335">
        <f>SUM(I7:I12)</f>
        <v>4</v>
      </c>
      <c r="J13" s="144"/>
      <c r="K13" s="144"/>
      <c r="L13" s="144"/>
      <c r="M13" s="335">
        <f>SUM(M7:M12)</f>
        <v>3</v>
      </c>
      <c r="N13" s="144"/>
      <c r="O13" s="145">
        <f t="shared" si="0"/>
        <v>13</v>
      </c>
    </row>
    <row r="14" spans="1:15" ht="21.75" customHeight="1">
      <c r="A14" s="143" t="s">
        <v>616</v>
      </c>
      <c r="B14" s="144"/>
      <c r="C14" s="144">
        <f>'ANNEX B-MPSA'!A104</f>
        <v>89</v>
      </c>
      <c r="D14" s="144"/>
      <c r="E14" s="144"/>
      <c r="F14" s="144"/>
      <c r="G14" s="144">
        <f>'ANNEX C-EP'!A90</f>
        <v>64</v>
      </c>
      <c r="H14" s="144"/>
      <c r="I14" s="144"/>
      <c r="J14" s="144"/>
      <c r="K14" s="144"/>
      <c r="L14" s="144"/>
      <c r="M14" s="144">
        <f>'ANNEX F-MPP'!A17</f>
        <v>0</v>
      </c>
      <c r="N14" s="144"/>
      <c r="O14" s="145">
        <f t="shared" si="0"/>
        <v>153</v>
      </c>
    </row>
    <row r="15" spans="1:15" ht="21.75" customHeight="1">
      <c r="A15" s="146" t="s">
        <v>1028</v>
      </c>
      <c r="B15" s="144"/>
      <c r="C15" s="335">
        <f>C13+C14</f>
        <v>89</v>
      </c>
      <c r="D15" s="179"/>
      <c r="E15" s="179"/>
      <c r="F15" s="179"/>
      <c r="G15" s="335">
        <f>G13+G14</f>
        <v>70</v>
      </c>
      <c r="H15" s="144"/>
      <c r="I15" s="144"/>
      <c r="J15" s="144"/>
      <c r="K15" s="144"/>
      <c r="L15" s="144"/>
      <c r="M15" s="335">
        <f>M13+M14</f>
        <v>3</v>
      </c>
      <c r="N15" s="144"/>
      <c r="O15" s="145">
        <f t="shared" si="0"/>
        <v>162</v>
      </c>
    </row>
    <row r="16" spans="1:15" ht="21.75" customHeight="1">
      <c r="A16" s="143" t="s">
        <v>586</v>
      </c>
      <c r="B16" s="144"/>
      <c r="C16" s="144"/>
      <c r="D16" s="144"/>
      <c r="E16" s="144"/>
      <c r="F16" s="144"/>
      <c r="G16" s="144"/>
      <c r="H16" s="144"/>
      <c r="I16" s="144"/>
      <c r="J16" s="144"/>
      <c r="K16" s="144"/>
      <c r="L16" s="144"/>
      <c r="M16" s="144"/>
      <c r="N16" s="144"/>
      <c r="O16" s="145"/>
    </row>
    <row r="17" spans="1:15" ht="21.75" customHeight="1">
      <c r="A17" s="143" t="s">
        <v>617</v>
      </c>
      <c r="B17" s="144"/>
      <c r="C17" s="144">
        <f>'ANNEX B-MPSA'!A465</f>
        <v>13</v>
      </c>
      <c r="D17" s="144"/>
      <c r="E17" s="144"/>
      <c r="F17" s="144"/>
      <c r="G17" s="144">
        <f>'ANNEX C-EP'!A146</f>
        <v>3</v>
      </c>
      <c r="H17" s="144"/>
      <c r="I17" s="144">
        <f>'ANNEX E-IP'!A114</f>
        <v>2</v>
      </c>
      <c r="J17" s="144"/>
      <c r="K17" s="144"/>
      <c r="L17" s="144"/>
      <c r="M17" s="144"/>
      <c r="N17" s="144"/>
      <c r="O17" s="145">
        <f t="shared" si="0"/>
        <v>18</v>
      </c>
    </row>
    <row r="18" spans="1:15" ht="21.75" customHeight="1">
      <c r="A18" s="143" t="s">
        <v>618</v>
      </c>
      <c r="B18" s="144"/>
      <c r="C18" s="144"/>
      <c r="D18" s="144"/>
      <c r="E18" s="144"/>
      <c r="F18" s="144"/>
      <c r="G18" s="144"/>
      <c r="H18" s="144"/>
      <c r="I18" s="144"/>
      <c r="J18" s="144"/>
      <c r="K18" s="144"/>
      <c r="L18" s="144"/>
      <c r="M18" s="144"/>
      <c r="N18" s="144"/>
      <c r="O18" s="145">
        <f t="shared" si="0"/>
        <v>0</v>
      </c>
    </row>
    <row r="19" spans="1:15" ht="21.75" customHeight="1">
      <c r="A19" s="143" t="s">
        <v>619</v>
      </c>
      <c r="B19" s="144"/>
      <c r="C19" s="144">
        <f>'ANNEX B-MPSA'!A136</f>
        <v>10</v>
      </c>
      <c r="D19" s="144"/>
      <c r="E19" s="144"/>
      <c r="F19" s="144"/>
      <c r="G19" s="144">
        <f>'ANNEX C-EP'!A121</f>
        <v>3</v>
      </c>
      <c r="H19" s="144"/>
      <c r="I19" s="144"/>
      <c r="J19" s="144"/>
      <c r="K19" s="144"/>
      <c r="L19" s="144"/>
      <c r="M19" s="144"/>
      <c r="N19" s="144"/>
      <c r="O19" s="145">
        <f t="shared" si="0"/>
        <v>13</v>
      </c>
    </row>
    <row r="20" spans="1:15" ht="21.75" customHeight="1">
      <c r="A20" s="143" t="s">
        <v>620</v>
      </c>
      <c r="B20" s="144"/>
      <c r="C20" s="144">
        <f>'ANNEX B-MPSA'!A145</f>
        <v>4</v>
      </c>
      <c r="D20" s="144"/>
      <c r="E20" s="144"/>
      <c r="F20" s="144"/>
      <c r="G20" s="144"/>
      <c r="H20" s="144"/>
      <c r="I20" s="144"/>
      <c r="J20" s="144"/>
      <c r="K20" s="144"/>
      <c r="L20" s="144"/>
      <c r="M20" s="144"/>
      <c r="N20" s="144"/>
      <c r="O20" s="145">
        <f t="shared" si="0"/>
        <v>4</v>
      </c>
    </row>
    <row r="21" spans="1:15" ht="21.75" customHeight="1">
      <c r="A21" s="367" t="s">
        <v>1323</v>
      </c>
      <c r="B21" s="144"/>
      <c r="C21" s="144">
        <f>'ANNEX B-MPSA'!A121</f>
        <v>5</v>
      </c>
      <c r="D21" s="144"/>
      <c r="E21" s="144">
        <f>'ANNEX D-FTAA'!A49</f>
        <v>1</v>
      </c>
      <c r="F21" s="144"/>
      <c r="G21" s="144">
        <f>'ANNEX C-EP'!A113</f>
        <v>10</v>
      </c>
      <c r="H21" s="144"/>
      <c r="I21" s="144">
        <f>'ANNEX E-IP'!A29</f>
        <v>3</v>
      </c>
      <c r="J21" s="144"/>
      <c r="K21" s="144"/>
      <c r="L21" s="144"/>
      <c r="M21" s="144"/>
      <c r="N21" s="144"/>
      <c r="O21" s="145">
        <f t="shared" si="0"/>
        <v>19</v>
      </c>
    </row>
    <row r="22" spans="1:15" ht="21.75" customHeight="1">
      <c r="A22" s="367" t="s">
        <v>1324</v>
      </c>
      <c r="B22" s="144"/>
      <c r="C22" s="144">
        <f>'ANNEX B-MPSA'!A150</f>
        <v>0</v>
      </c>
      <c r="D22" s="147"/>
      <c r="E22" s="147"/>
      <c r="F22" s="147"/>
      <c r="G22" s="144">
        <f>'ANNEX C-EP'!A98</f>
        <v>0</v>
      </c>
      <c r="H22" s="147"/>
      <c r="I22" s="144">
        <f>'ANNEX E-IP'!A21</f>
        <v>0</v>
      </c>
      <c r="J22" s="147"/>
      <c r="K22" s="147"/>
      <c r="L22" s="147"/>
      <c r="M22" s="144">
        <f>'ANNEX F-MPP'!A23</f>
        <v>0</v>
      </c>
      <c r="N22" s="147"/>
      <c r="O22" s="145">
        <f t="shared" si="0"/>
        <v>0</v>
      </c>
    </row>
    <row r="23" spans="1:15" ht="21.75" customHeight="1">
      <c r="A23" s="367" t="s">
        <v>2254</v>
      </c>
      <c r="B23" s="147"/>
      <c r="C23" s="147"/>
      <c r="D23" s="147"/>
      <c r="E23" s="147"/>
      <c r="F23" s="147"/>
      <c r="G23" s="144">
        <f>'ANNEX C-EP'!A20</f>
        <v>2</v>
      </c>
      <c r="H23" s="147"/>
      <c r="I23" s="147"/>
      <c r="J23" s="147"/>
      <c r="K23" s="147"/>
      <c r="L23" s="147"/>
      <c r="M23" s="147"/>
      <c r="N23" s="147"/>
      <c r="O23" s="145">
        <f t="shared" si="0"/>
        <v>2</v>
      </c>
    </row>
    <row r="24" spans="1:15" ht="12.75">
      <c r="A24" s="151" t="s">
        <v>1903</v>
      </c>
      <c r="B24" s="147"/>
      <c r="C24" s="358">
        <f>SUM(C17:C22)</f>
        <v>32</v>
      </c>
      <c r="D24" s="253"/>
      <c r="E24" s="253"/>
      <c r="F24" s="253"/>
      <c r="G24" s="358">
        <f>SUM(G17:G23)</f>
        <v>18</v>
      </c>
      <c r="H24" s="147"/>
      <c r="I24" s="358">
        <f>SUM(I17:I22)</f>
        <v>5</v>
      </c>
      <c r="J24" s="147"/>
      <c r="K24" s="147"/>
      <c r="L24" s="147"/>
      <c r="M24" s="358">
        <f>SUM(M17:M22)</f>
        <v>0</v>
      </c>
      <c r="N24" s="147"/>
      <c r="O24" s="145">
        <f t="shared" si="0"/>
        <v>55</v>
      </c>
    </row>
    <row r="25" spans="1:15" ht="21.75" customHeight="1" thickBot="1">
      <c r="A25" s="26" t="s">
        <v>805</v>
      </c>
      <c r="B25" s="148">
        <f>SUM(B7:B22)</f>
        <v>0</v>
      </c>
      <c r="C25" s="148">
        <f>C24+C13+C14</f>
        <v>121</v>
      </c>
      <c r="D25" s="148">
        <f>SUM(D7:D22)</f>
        <v>0</v>
      </c>
      <c r="E25" s="148">
        <f>SUM(E7:E22)</f>
        <v>1</v>
      </c>
      <c r="F25" s="148">
        <f>SUM(F7:F22)</f>
        <v>0</v>
      </c>
      <c r="G25" s="148">
        <f>G24+G13+G14</f>
        <v>88</v>
      </c>
      <c r="H25" s="148">
        <f>SUM(H7:H22)</f>
        <v>0</v>
      </c>
      <c r="I25" s="148">
        <f>I24+I13+I14</f>
        <v>9</v>
      </c>
      <c r="J25" s="148">
        <f>SUM(J7:J22)</f>
        <v>0</v>
      </c>
      <c r="K25" s="148">
        <f>SUM(K7:K22)</f>
        <v>0</v>
      </c>
      <c r="L25" s="148">
        <f>SUM(L7:L22)</f>
        <v>0</v>
      </c>
      <c r="M25" s="148">
        <f>M24+M13+M14</f>
        <v>3</v>
      </c>
      <c r="N25" s="148"/>
      <c r="O25" s="374">
        <f t="shared" si="0"/>
        <v>222</v>
      </c>
    </row>
    <row r="27" ht="12.75">
      <c r="A27" s="149"/>
    </row>
    <row r="28" ht="12.75">
      <c r="A28" s="150"/>
    </row>
    <row r="29" ht="12.75">
      <c r="A29" s="150"/>
    </row>
  </sheetData>
  <sheetProtection/>
  <mergeCells count="2">
    <mergeCell ref="A5:A6"/>
    <mergeCell ref="L5:M5"/>
  </mergeCells>
  <printOptions/>
  <pageMargins left="0.5" right="0.5" top="1" bottom="1.25" header="0.5" footer="0.5"/>
  <pageSetup horizontalDpi="300" verticalDpi="300" orientation="landscape" paperSize="9" scale="85" r:id="rId1"/>
  <headerFooter alignWithMargins="0">
    <oddHeader>&amp;R&amp;"Arial,Italic"&amp;9Annex-A</oddHeader>
    <oddFooter>&amp;L&amp;9COPYRIGHT
ALL RIGHTS RESERVED
MINES AND GEOSCIENCES BUREAU
(2013)</oddFooter>
  </headerFooter>
</worksheet>
</file>

<file path=xl/worksheets/sheet3.xml><?xml version="1.0" encoding="utf-8"?>
<worksheet xmlns="http://schemas.openxmlformats.org/spreadsheetml/2006/main" xmlns:r="http://schemas.openxmlformats.org/officeDocument/2006/relationships">
  <dimension ref="A1:K534"/>
  <sheetViews>
    <sheetView zoomScaleSheetLayoutView="50" workbookViewId="0" topLeftCell="A504">
      <pane xSplit="2" ySplit="3" topLeftCell="F507" activePane="bottomRight" state="frozen"/>
      <selection pane="topLeft" activeCell="A504" sqref="A504"/>
      <selection pane="topRight" activeCell="C504" sqref="C504"/>
      <selection pane="bottomLeft" activeCell="A507" sqref="A507"/>
      <selection pane="bottomRight" activeCell="K512" sqref="K512"/>
    </sheetView>
  </sheetViews>
  <sheetFormatPr defaultColWidth="9.140625" defaultRowHeight="12.75"/>
  <cols>
    <col min="1" max="1" width="3.57421875" style="0" customWidth="1"/>
    <col min="2" max="2" width="14.7109375" style="0" customWidth="1"/>
    <col min="3" max="3" width="30.140625" style="0" customWidth="1"/>
    <col min="4" max="4" width="16.140625" style="0" customWidth="1"/>
    <col min="5" max="5" width="17.57421875" style="0" customWidth="1"/>
    <col min="6" max="6" width="15.00390625" style="0" customWidth="1"/>
    <col min="7" max="7" width="15.140625" style="0" customWidth="1"/>
    <col min="8" max="8" width="13.421875" style="0" customWidth="1"/>
    <col min="9" max="9" width="16.140625" style="0" customWidth="1"/>
    <col min="10" max="10" width="20.8515625" style="0" customWidth="1"/>
    <col min="11" max="11" width="24.421875" style="0" customWidth="1"/>
  </cols>
  <sheetData>
    <row r="1" spans="1:10" ht="12.75">
      <c r="A1" t="str">
        <f>'ANNEX A'!A1</f>
        <v>MINES AND GEOSCIENCES BUREAU REGIONAL OFFICE NO. VII</v>
      </c>
      <c r="B1" s="14"/>
      <c r="C1" s="14"/>
      <c r="D1" s="14"/>
      <c r="E1" s="14"/>
      <c r="F1" s="14"/>
      <c r="G1" s="14"/>
      <c r="H1" s="14"/>
      <c r="I1" s="14"/>
      <c r="J1" s="14"/>
    </row>
    <row r="2" spans="1:10" ht="12.75">
      <c r="A2" t="str">
        <f>'ANNEX A'!A2</f>
        <v>MINING TENEMENTS STATISTICS REPORT </v>
      </c>
      <c r="B2" s="14"/>
      <c r="C2" s="14"/>
      <c r="D2" s="14"/>
      <c r="E2" s="14"/>
      <c r="F2" s="14"/>
      <c r="G2" s="14"/>
      <c r="H2" s="14"/>
      <c r="I2" s="14"/>
      <c r="J2" s="14"/>
    </row>
    <row r="3" spans="1:10" ht="12.75">
      <c r="A3" s="5" t="str">
        <f>'ANNEX A'!A3</f>
        <v>FOR MONTH OF JANUARY, 2013</v>
      </c>
      <c r="B3" s="14"/>
      <c r="C3" s="14"/>
      <c r="D3" s="14"/>
      <c r="E3" s="14"/>
      <c r="F3" s="14"/>
      <c r="G3" s="14"/>
      <c r="H3" s="14"/>
      <c r="I3" s="14"/>
      <c r="J3" s="14"/>
    </row>
    <row r="4" spans="1:10" ht="12.75">
      <c r="A4" s="5" t="s">
        <v>644</v>
      </c>
      <c r="B4" s="14"/>
      <c r="C4" s="14"/>
      <c r="D4" s="14"/>
      <c r="E4" s="14"/>
      <c r="F4" s="14"/>
      <c r="G4" s="14"/>
      <c r="H4" s="14"/>
      <c r="I4" s="14"/>
      <c r="J4" s="14"/>
    </row>
    <row r="5" spans="1:10" ht="12.75">
      <c r="A5" s="5"/>
      <c r="B5" s="14"/>
      <c r="C5" s="14"/>
      <c r="D5" s="14"/>
      <c r="E5" s="14"/>
      <c r="F5" s="14"/>
      <c r="G5" s="14"/>
      <c r="H5" s="14"/>
      <c r="I5" s="14"/>
      <c r="J5" s="14"/>
    </row>
    <row r="6" spans="1:11" ht="10.5" customHeight="1">
      <c r="A6" s="421" t="s">
        <v>493</v>
      </c>
      <c r="B6" s="419" t="s">
        <v>863</v>
      </c>
      <c r="C6" s="423" t="s">
        <v>198</v>
      </c>
      <c r="D6" s="423" t="s">
        <v>2327</v>
      </c>
      <c r="E6" s="423"/>
      <c r="F6" s="419" t="s">
        <v>548</v>
      </c>
      <c r="G6" s="419" t="s">
        <v>257</v>
      </c>
      <c r="H6" s="419"/>
      <c r="I6" s="419" t="s">
        <v>2188</v>
      </c>
      <c r="J6" s="419" t="s">
        <v>199</v>
      </c>
      <c r="K6" s="419" t="s">
        <v>1503</v>
      </c>
    </row>
    <row r="7" spans="1:11" ht="12.75">
      <c r="A7" s="422"/>
      <c r="B7" s="420"/>
      <c r="C7" s="420"/>
      <c r="D7" s="420"/>
      <c r="E7" s="420"/>
      <c r="F7" s="420"/>
      <c r="G7" s="121" t="s">
        <v>478</v>
      </c>
      <c r="H7" s="121" t="s">
        <v>1504</v>
      </c>
      <c r="I7" s="420"/>
      <c r="J7" s="420"/>
      <c r="K7" s="420"/>
    </row>
    <row r="8" spans="1:11" ht="15">
      <c r="A8" s="248" t="s">
        <v>6</v>
      </c>
      <c r="B8" s="7"/>
      <c r="C8" s="7"/>
      <c r="D8" s="7"/>
      <c r="E8" s="7"/>
      <c r="F8" s="7"/>
      <c r="G8" s="7"/>
      <c r="H8" s="7"/>
      <c r="I8" s="7"/>
      <c r="J8" s="7"/>
      <c r="K8" s="249"/>
    </row>
    <row r="9" spans="1:11" ht="15">
      <c r="A9" s="248" t="s">
        <v>1001</v>
      </c>
      <c r="B9" s="7"/>
      <c r="C9" s="7"/>
      <c r="D9" s="7"/>
      <c r="E9" s="7"/>
      <c r="F9" s="7"/>
      <c r="G9" s="7"/>
      <c r="H9" s="7"/>
      <c r="I9" s="7"/>
      <c r="J9" s="7"/>
      <c r="K9" s="249"/>
    </row>
    <row r="10" spans="1:11" ht="15.75" thickBot="1">
      <c r="A10" s="250" t="s">
        <v>290</v>
      </c>
      <c r="B10" s="251"/>
      <c r="C10" s="251"/>
      <c r="D10" s="251"/>
      <c r="E10" s="251"/>
      <c r="F10" s="251"/>
      <c r="G10" s="251"/>
      <c r="H10" s="251"/>
      <c r="I10" s="251"/>
      <c r="J10" s="251"/>
      <c r="K10" s="252"/>
    </row>
    <row r="11" spans="1:11" ht="14.25" thickBot="1" thickTop="1">
      <c r="A11" s="190"/>
      <c r="B11" s="191"/>
      <c r="C11" s="192"/>
      <c r="D11" s="194"/>
      <c r="E11" s="195"/>
      <c r="F11" s="193"/>
      <c r="G11" s="196"/>
      <c r="H11" s="196"/>
      <c r="I11" s="196"/>
      <c r="J11" s="196"/>
      <c r="K11" s="197"/>
    </row>
    <row r="12" spans="2:11" ht="15.75" thickTop="1">
      <c r="B12" s="6"/>
      <c r="C12" s="7"/>
      <c r="D12" s="7"/>
      <c r="E12" s="7"/>
      <c r="F12" s="7"/>
      <c r="G12" s="7"/>
      <c r="H12" s="7"/>
      <c r="I12" s="7"/>
      <c r="J12" s="7"/>
      <c r="K12" s="7"/>
    </row>
    <row r="13" spans="1:11" ht="15">
      <c r="A13" s="6" t="s">
        <v>787</v>
      </c>
      <c r="C13" s="82"/>
      <c r="D13" s="7"/>
      <c r="E13" s="7"/>
      <c r="F13" s="7"/>
      <c r="G13" s="7"/>
      <c r="H13" s="7"/>
      <c r="I13" s="7"/>
      <c r="J13" s="7"/>
      <c r="K13" s="7"/>
    </row>
    <row r="14" spans="1:11" ht="19.5" customHeight="1">
      <c r="A14" s="421" t="s">
        <v>493</v>
      </c>
      <c r="B14" s="419" t="s">
        <v>863</v>
      </c>
      <c r="C14" s="423" t="s">
        <v>198</v>
      </c>
      <c r="D14" s="423" t="s">
        <v>2327</v>
      </c>
      <c r="E14" s="423" t="s">
        <v>1659</v>
      </c>
      <c r="F14" s="419" t="s">
        <v>548</v>
      </c>
      <c r="G14" s="419" t="s">
        <v>257</v>
      </c>
      <c r="H14" s="419"/>
      <c r="I14" s="419" t="s">
        <v>2188</v>
      </c>
      <c r="J14" s="419" t="s">
        <v>199</v>
      </c>
      <c r="K14" s="419" t="s">
        <v>1503</v>
      </c>
    </row>
    <row r="15" spans="1:11" ht="19.5" customHeight="1">
      <c r="A15" s="422"/>
      <c r="B15" s="420"/>
      <c r="C15" s="420"/>
      <c r="D15" s="420"/>
      <c r="E15" s="420"/>
      <c r="F15" s="420"/>
      <c r="G15" s="121" t="s">
        <v>478</v>
      </c>
      <c r="H15" s="121" t="s">
        <v>1504</v>
      </c>
      <c r="I15" s="420"/>
      <c r="J15" s="420"/>
      <c r="K15" s="420"/>
    </row>
    <row r="16" spans="1:11" ht="36">
      <c r="A16" s="39">
        <v>1</v>
      </c>
      <c r="B16" s="35" t="s">
        <v>1039</v>
      </c>
      <c r="C16" s="16" t="s">
        <v>1937</v>
      </c>
      <c r="D16" s="87">
        <v>35009</v>
      </c>
      <c r="E16" s="116">
        <v>38524</v>
      </c>
      <c r="F16" s="43">
        <v>2308.5</v>
      </c>
      <c r="G16" s="16" t="s">
        <v>1755</v>
      </c>
      <c r="H16" s="16" t="s">
        <v>266</v>
      </c>
      <c r="I16" s="16" t="s">
        <v>840</v>
      </c>
      <c r="J16" s="16"/>
      <c r="K16" s="28"/>
    </row>
    <row r="17" spans="1:11" ht="24">
      <c r="A17" s="39">
        <f aca="true" t="shared" si="0" ref="A17:A80">A16+1</f>
        <v>2</v>
      </c>
      <c r="B17" s="35" t="s">
        <v>1043</v>
      </c>
      <c r="C17" s="16" t="s">
        <v>1937</v>
      </c>
      <c r="D17" s="87">
        <v>35019</v>
      </c>
      <c r="E17" s="116">
        <v>38526</v>
      </c>
      <c r="F17" s="43">
        <v>1386.1549</v>
      </c>
      <c r="G17" s="16" t="s">
        <v>2166</v>
      </c>
      <c r="H17" s="16" t="s">
        <v>300</v>
      </c>
      <c r="I17" s="16" t="s">
        <v>840</v>
      </c>
      <c r="J17" s="16"/>
      <c r="K17" s="65"/>
    </row>
    <row r="18" spans="1:11" ht="24">
      <c r="A18" s="39">
        <f t="shared" si="0"/>
        <v>3</v>
      </c>
      <c r="B18" s="35" t="s">
        <v>583</v>
      </c>
      <c r="C18" s="16" t="s">
        <v>1937</v>
      </c>
      <c r="D18" s="87">
        <v>35019</v>
      </c>
      <c r="E18" s="116">
        <v>38526</v>
      </c>
      <c r="F18" s="43">
        <v>441.9208</v>
      </c>
      <c r="G18" s="16" t="s">
        <v>1762</v>
      </c>
      <c r="H18" s="16" t="s">
        <v>1119</v>
      </c>
      <c r="I18" s="16" t="s">
        <v>840</v>
      </c>
      <c r="J18" s="16"/>
      <c r="K18" s="65"/>
    </row>
    <row r="19" spans="1:11" ht="24">
      <c r="A19" s="39">
        <f t="shared" si="0"/>
        <v>4</v>
      </c>
      <c r="B19" s="35" t="s">
        <v>1149</v>
      </c>
      <c r="C19" s="16" t="s">
        <v>2194</v>
      </c>
      <c r="D19" s="87">
        <v>33483</v>
      </c>
      <c r="E19" s="116">
        <v>38792</v>
      </c>
      <c r="F19" s="43">
        <v>2353.9183</v>
      </c>
      <c r="G19" s="16" t="s">
        <v>216</v>
      </c>
      <c r="H19" s="30" t="s">
        <v>1119</v>
      </c>
      <c r="I19" s="16" t="s">
        <v>217</v>
      </c>
      <c r="J19" s="16"/>
      <c r="K19" s="28"/>
    </row>
    <row r="20" spans="1:11" ht="24">
      <c r="A20" s="39">
        <f t="shared" si="0"/>
        <v>5</v>
      </c>
      <c r="B20" s="35" t="s">
        <v>1150</v>
      </c>
      <c r="C20" s="16" t="s">
        <v>2194</v>
      </c>
      <c r="D20" s="87">
        <v>33483</v>
      </c>
      <c r="E20" s="116">
        <v>38792</v>
      </c>
      <c r="F20" s="43">
        <v>377.8997</v>
      </c>
      <c r="G20" s="16" t="s">
        <v>218</v>
      </c>
      <c r="H20" s="30" t="s">
        <v>1119</v>
      </c>
      <c r="I20" s="16" t="s">
        <v>219</v>
      </c>
      <c r="J20" s="16"/>
      <c r="K20" s="28"/>
    </row>
    <row r="21" spans="1:11" ht="24">
      <c r="A21" s="39">
        <f t="shared" si="0"/>
        <v>6</v>
      </c>
      <c r="B21" s="35" t="s">
        <v>2259</v>
      </c>
      <c r="C21" s="16" t="s">
        <v>883</v>
      </c>
      <c r="D21" s="87">
        <v>34197</v>
      </c>
      <c r="E21" s="116">
        <v>38793</v>
      </c>
      <c r="F21" s="43">
        <v>551.1306</v>
      </c>
      <c r="G21" s="16" t="s">
        <v>216</v>
      </c>
      <c r="H21" s="30" t="s">
        <v>1119</v>
      </c>
      <c r="I21" s="16" t="s">
        <v>1993</v>
      </c>
      <c r="J21" s="16"/>
      <c r="K21" s="28"/>
    </row>
    <row r="22" spans="1:11" ht="24">
      <c r="A22" s="39">
        <f t="shared" si="0"/>
        <v>7</v>
      </c>
      <c r="B22" s="35" t="s">
        <v>864</v>
      </c>
      <c r="C22" s="60" t="s">
        <v>845</v>
      </c>
      <c r="D22" s="87">
        <v>35444</v>
      </c>
      <c r="E22" s="116">
        <v>38833</v>
      </c>
      <c r="F22" s="43">
        <v>378.5267</v>
      </c>
      <c r="G22" s="16" t="s">
        <v>779</v>
      </c>
      <c r="H22" s="16" t="s">
        <v>1119</v>
      </c>
      <c r="I22" s="16" t="s">
        <v>1124</v>
      </c>
      <c r="J22" s="16"/>
      <c r="K22" s="77"/>
    </row>
    <row r="23" spans="1:11" ht="24">
      <c r="A23" s="39">
        <f t="shared" si="0"/>
        <v>8</v>
      </c>
      <c r="B23" s="35" t="s">
        <v>193</v>
      </c>
      <c r="C23" s="16" t="s">
        <v>1940</v>
      </c>
      <c r="D23" s="87">
        <v>35500</v>
      </c>
      <c r="E23" s="116">
        <v>38833</v>
      </c>
      <c r="F23" s="43">
        <v>2086.0194</v>
      </c>
      <c r="G23" s="16" t="s">
        <v>630</v>
      </c>
      <c r="H23" s="16" t="s">
        <v>1119</v>
      </c>
      <c r="I23" s="16" t="s">
        <v>1491</v>
      </c>
      <c r="J23" s="16" t="s">
        <v>205</v>
      </c>
      <c r="K23" s="77"/>
    </row>
    <row r="24" spans="1:11" ht="12.75">
      <c r="A24" s="39">
        <f t="shared" si="0"/>
        <v>9</v>
      </c>
      <c r="B24" s="35" t="s">
        <v>1913</v>
      </c>
      <c r="C24" s="16" t="s">
        <v>727</v>
      </c>
      <c r="D24" s="87">
        <v>34606</v>
      </c>
      <c r="E24" s="116">
        <v>38923</v>
      </c>
      <c r="F24" s="43">
        <v>250.8263</v>
      </c>
      <c r="G24" s="16" t="s">
        <v>1605</v>
      </c>
      <c r="H24" s="16" t="s">
        <v>1119</v>
      </c>
      <c r="I24" s="16" t="s">
        <v>509</v>
      </c>
      <c r="J24" s="16"/>
      <c r="K24" s="28"/>
    </row>
    <row r="25" spans="1:11" ht="12.75">
      <c r="A25" s="39">
        <f t="shared" si="0"/>
        <v>10</v>
      </c>
      <c r="B25" s="35" t="s">
        <v>501</v>
      </c>
      <c r="C25" s="16" t="s">
        <v>1494</v>
      </c>
      <c r="D25" s="87">
        <v>34207</v>
      </c>
      <c r="E25" s="116">
        <v>38973</v>
      </c>
      <c r="F25" s="43">
        <v>420.8838</v>
      </c>
      <c r="G25" s="16" t="s">
        <v>1048</v>
      </c>
      <c r="H25" s="30" t="s">
        <v>1119</v>
      </c>
      <c r="I25" s="30" t="s">
        <v>34</v>
      </c>
      <c r="J25" s="16" t="s">
        <v>1035</v>
      </c>
      <c r="K25" s="28"/>
    </row>
    <row r="26" spans="1:11" ht="12.75">
      <c r="A26" s="39">
        <f t="shared" si="0"/>
        <v>11</v>
      </c>
      <c r="B26" s="61" t="s">
        <v>906</v>
      </c>
      <c r="C26" s="16" t="s">
        <v>2275</v>
      </c>
      <c r="D26" s="88">
        <v>37673</v>
      </c>
      <c r="E26" s="116">
        <v>39111</v>
      </c>
      <c r="F26" s="43">
        <v>168.2498</v>
      </c>
      <c r="G26" s="32" t="s">
        <v>1605</v>
      </c>
      <c r="H26" s="32" t="s">
        <v>1119</v>
      </c>
      <c r="I26" s="32" t="s">
        <v>34</v>
      </c>
      <c r="J26" s="32"/>
      <c r="K26" s="77"/>
    </row>
    <row r="27" spans="1:11" ht="24">
      <c r="A27" s="39">
        <f t="shared" si="0"/>
        <v>12</v>
      </c>
      <c r="B27" s="35" t="s">
        <v>1622</v>
      </c>
      <c r="C27" s="16" t="s">
        <v>1285</v>
      </c>
      <c r="D27" s="87">
        <v>35661</v>
      </c>
      <c r="E27" s="116">
        <v>39136</v>
      </c>
      <c r="F27" s="43">
        <v>1642.9091</v>
      </c>
      <c r="G27" s="16" t="s">
        <v>412</v>
      </c>
      <c r="H27" s="16" t="s">
        <v>266</v>
      </c>
      <c r="I27" s="16" t="s">
        <v>1987</v>
      </c>
      <c r="J27" s="16"/>
      <c r="K27" s="28"/>
    </row>
    <row r="28" spans="1:11" ht="24">
      <c r="A28" s="39">
        <f t="shared" si="0"/>
        <v>13</v>
      </c>
      <c r="B28" s="35" t="s">
        <v>60</v>
      </c>
      <c r="C28" s="16" t="s">
        <v>1888</v>
      </c>
      <c r="D28" s="87">
        <v>34316</v>
      </c>
      <c r="E28" s="116">
        <v>39139</v>
      </c>
      <c r="F28" s="43">
        <v>211.6342</v>
      </c>
      <c r="G28" s="16" t="s">
        <v>1008</v>
      </c>
      <c r="H28" s="30" t="s">
        <v>1119</v>
      </c>
      <c r="I28" s="16" t="s">
        <v>2011</v>
      </c>
      <c r="J28" s="16"/>
      <c r="K28" s="16"/>
    </row>
    <row r="29" spans="1:11" ht="24">
      <c r="A29" s="39">
        <f t="shared" si="0"/>
        <v>14</v>
      </c>
      <c r="B29" s="35" t="s">
        <v>851</v>
      </c>
      <c r="C29" s="16" t="s">
        <v>1285</v>
      </c>
      <c r="D29" s="87">
        <v>35381</v>
      </c>
      <c r="E29" s="116">
        <v>39149</v>
      </c>
      <c r="F29" s="43">
        <v>3997.0253</v>
      </c>
      <c r="G29" s="16" t="s">
        <v>418</v>
      </c>
      <c r="H29" s="16" t="s">
        <v>266</v>
      </c>
      <c r="I29" s="16" t="s">
        <v>1117</v>
      </c>
      <c r="J29" s="16"/>
      <c r="K29" s="97"/>
    </row>
    <row r="30" spans="1:11" ht="24">
      <c r="A30" s="39">
        <f t="shared" si="0"/>
        <v>15</v>
      </c>
      <c r="B30" s="35" t="s">
        <v>940</v>
      </c>
      <c r="C30" s="60" t="s">
        <v>845</v>
      </c>
      <c r="D30" s="87">
        <v>34229</v>
      </c>
      <c r="E30" s="116">
        <v>39240</v>
      </c>
      <c r="F30" s="43">
        <v>333.0225</v>
      </c>
      <c r="G30" s="16" t="s">
        <v>218</v>
      </c>
      <c r="H30" s="30" t="s">
        <v>1119</v>
      </c>
      <c r="I30" s="30" t="s">
        <v>219</v>
      </c>
      <c r="J30" s="30"/>
      <c r="K30" s="97"/>
    </row>
    <row r="31" spans="1:11" ht="36">
      <c r="A31" s="39">
        <f t="shared" si="0"/>
        <v>16</v>
      </c>
      <c r="B31" s="35" t="s">
        <v>1870</v>
      </c>
      <c r="C31" s="60" t="s">
        <v>845</v>
      </c>
      <c r="D31" s="87">
        <v>34281</v>
      </c>
      <c r="E31" s="116">
        <v>39245</v>
      </c>
      <c r="F31" s="43">
        <v>1597.6493</v>
      </c>
      <c r="G31" s="16" t="s">
        <v>218</v>
      </c>
      <c r="H31" s="30" t="s">
        <v>1119</v>
      </c>
      <c r="I31" s="16" t="s">
        <v>325</v>
      </c>
      <c r="J31" s="16"/>
      <c r="K31" s="97"/>
    </row>
    <row r="32" spans="1:11" ht="24">
      <c r="A32" s="39">
        <f t="shared" si="0"/>
        <v>17</v>
      </c>
      <c r="B32" s="35" t="s">
        <v>236</v>
      </c>
      <c r="C32" s="16" t="s">
        <v>883</v>
      </c>
      <c r="D32" s="87">
        <v>35601</v>
      </c>
      <c r="E32" s="116">
        <v>39269</v>
      </c>
      <c r="F32" s="43">
        <v>158.7346</v>
      </c>
      <c r="G32" s="16" t="s">
        <v>216</v>
      </c>
      <c r="H32" s="16" t="s">
        <v>1119</v>
      </c>
      <c r="I32" s="16" t="s">
        <v>1181</v>
      </c>
      <c r="J32" s="16"/>
      <c r="K32" s="77"/>
    </row>
    <row r="33" spans="1:11" ht="24">
      <c r="A33" s="39">
        <f t="shared" si="0"/>
        <v>18</v>
      </c>
      <c r="B33" s="35" t="s">
        <v>1126</v>
      </c>
      <c r="C33" s="16" t="s">
        <v>956</v>
      </c>
      <c r="D33" s="87">
        <v>34943</v>
      </c>
      <c r="E33" s="116">
        <v>39302</v>
      </c>
      <c r="F33" s="43">
        <v>658.8987</v>
      </c>
      <c r="G33" s="16" t="s">
        <v>2074</v>
      </c>
      <c r="H33" s="16" t="s">
        <v>1119</v>
      </c>
      <c r="I33" s="16" t="s">
        <v>1707</v>
      </c>
      <c r="J33" s="16"/>
      <c r="K33" s="28"/>
    </row>
    <row r="34" spans="1:11" ht="24">
      <c r="A34" s="39">
        <f t="shared" si="0"/>
        <v>19</v>
      </c>
      <c r="B34" s="61" t="s">
        <v>1139</v>
      </c>
      <c r="C34" s="16" t="s">
        <v>47</v>
      </c>
      <c r="D34" s="87" t="s">
        <v>1563</v>
      </c>
      <c r="E34" s="116">
        <v>39316</v>
      </c>
      <c r="F34" s="43">
        <v>1085.2988</v>
      </c>
      <c r="G34" s="32" t="s">
        <v>1605</v>
      </c>
      <c r="H34" s="32" t="s">
        <v>1119</v>
      </c>
      <c r="I34" s="32" t="s">
        <v>2152</v>
      </c>
      <c r="J34" s="32"/>
      <c r="K34" s="77"/>
    </row>
    <row r="35" spans="1:11" ht="48">
      <c r="A35" s="39">
        <f t="shared" si="0"/>
        <v>20</v>
      </c>
      <c r="B35" s="61" t="s">
        <v>747</v>
      </c>
      <c r="C35" s="16" t="s">
        <v>47</v>
      </c>
      <c r="D35" s="87">
        <v>38231</v>
      </c>
      <c r="E35" s="116">
        <v>39325</v>
      </c>
      <c r="F35" s="43">
        <v>453.3087</v>
      </c>
      <c r="G35" s="32" t="s">
        <v>1991</v>
      </c>
      <c r="H35" s="32" t="s">
        <v>1119</v>
      </c>
      <c r="I35" s="32" t="s">
        <v>2293</v>
      </c>
      <c r="J35" s="32"/>
      <c r="K35" s="328" t="s">
        <v>1638</v>
      </c>
    </row>
    <row r="36" spans="1:11" ht="36">
      <c r="A36" s="39">
        <f t="shared" si="0"/>
        <v>21</v>
      </c>
      <c r="B36" s="61" t="s">
        <v>1502</v>
      </c>
      <c r="C36" s="16" t="s">
        <v>2224</v>
      </c>
      <c r="D36" s="87">
        <v>38362</v>
      </c>
      <c r="E36" s="116">
        <v>39425</v>
      </c>
      <c r="F36" s="43">
        <v>1425.6821</v>
      </c>
      <c r="G36" s="32" t="s">
        <v>1327</v>
      </c>
      <c r="H36" s="32" t="s">
        <v>1119</v>
      </c>
      <c r="I36" s="32" t="s">
        <v>983</v>
      </c>
      <c r="J36" s="32"/>
      <c r="K36" s="327" t="s">
        <v>1188</v>
      </c>
    </row>
    <row r="37" spans="1:11" ht="24">
      <c r="A37" s="39">
        <f t="shared" si="0"/>
        <v>22</v>
      </c>
      <c r="B37" s="35" t="s">
        <v>1144</v>
      </c>
      <c r="C37" s="16" t="s">
        <v>2023</v>
      </c>
      <c r="D37" s="87">
        <v>33403</v>
      </c>
      <c r="E37" s="116">
        <v>39458</v>
      </c>
      <c r="F37" s="43">
        <v>287.6172</v>
      </c>
      <c r="G37" s="16" t="s">
        <v>1579</v>
      </c>
      <c r="H37" s="30" t="s">
        <v>1119</v>
      </c>
      <c r="I37" s="30" t="s">
        <v>890</v>
      </c>
      <c r="J37" s="30"/>
      <c r="K37" s="28"/>
    </row>
    <row r="38" spans="1:11" ht="36">
      <c r="A38" s="39">
        <f t="shared" si="0"/>
        <v>23</v>
      </c>
      <c r="B38" s="35" t="s">
        <v>1051</v>
      </c>
      <c r="C38" s="16" t="s">
        <v>2044</v>
      </c>
      <c r="D38" s="87">
        <v>33492</v>
      </c>
      <c r="E38" s="116">
        <v>39458</v>
      </c>
      <c r="F38" s="43">
        <v>532.1406</v>
      </c>
      <c r="G38" s="16" t="s">
        <v>2276</v>
      </c>
      <c r="H38" s="30" t="s">
        <v>1119</v>
      </c>
      <c r="I38" s="16" t="s">
        <v>508</v>
      </c>
      <c r="J38" s="16" t="s">
        <v>2023</v>
      </c>
      <c r="K38" s="97" t="s">
        <v>2240</v>
      </c>
    </row>
    <row r="39" spans="1:11" ht="24">
      <c r="A39" s="39">
        <f t="shared" si="0"/>
        <v>24</v>
      </c>
      <c r="B39" s="35" t="s">
        <v>58</v>
      </c>
      <c r="C39" s="16" t="s">
        <v>727</v>
      </c>
      <c r="D39" s="87">
        <v>35187</v>
      </c>
      <c r="E39" s="116">
        <v>39493</v>
      </c>
      <c r="F39" s="43">
        <v>168.1971</v>
      </c>
      <c r="G39" s="16" t="s">
        <v>2241</v>
      </c>
      <c r="H39" s="16" t="s">
        <v>1119</v>
      </c>
      <c r="I39" s="16" t="s">
        <v>2066</v>
      </c>
      <c r="J39" s="16"/>
      <c r="K39" s="97"/>
    </row>
    <row r="40" spans="1:11" ht="24">
      <c r="A40" s="39">
        <f t="shared" si="0"/>
        <v>25</v>
      </c>
      <c r="B40" s="35" t="s">
        <v>1632</v>
      </c>
      <c r="C40" s="16" t="s">
        <v>2023</v>
      </c>
      <c r="D40" s="87">
        <v>33492</v>
      </c>
      <c r="E40" s="116">
        <v>39504</v>
      </c>
      <c r="F40" s="43">
        <v>1692.8895</v>
      </c>
      <c r="G40" s="16" t="s">
        <v>251</v>
      </c>
      <c r="H40" s="30" t="s">
        <v>1119</v>
      </c>
      <c r="I40" s="16" t="s">
        <v>252</v>
      </c>
      <c r="J40" s="16"/>
      <c r="K40" s="28"/>
    </row>
    <row r="41" spans="1:11" ht="24">
      <c r="A41" s="39">
        <f t="shared" si="0"/>
        <v>26</v>
      </c>
      <c r="B41" s="61" t="s">
        <v>1553</v>
      </c>
      <c r="C41" s="16" t="s">
        <v>47</v>
      </c>
      <c r="D41" s="88">
        <v>37592</v>
      </c>
      <c r="E41" s="116">
        <v>39517</v>
      </c>
      <c r="F41" s="43">
        <v>2078.9256</v>
      </c>
      <c r="G41" s="32" t="s">
        <v>1668</v>
      </c>
      <c r="H41" s="32" t="s">
        <v>266</v>
      </c>
      <c r="I41" s="32" t="s">
        <v>499</v>
      </c>
      <c r="J41" s="32"/>
      <c r="K41" s="65"/>
    </row>
    <row r="42" spans="1:11" ht="12.75">
      <c r="A42" s="39">
        <f t="shared" si="0"/>
        <v>27</v>
      </c>
      <c r="B42" s="35" t="s">
        <v>2096</v>
      </c>
      <c r="C42" s="16" t="s">
        <v>823</v>
      </c>
      <c r="D42" s="87">
        <v>36070</v>
      </c>
      <c r="E42" s="116">
        <v>39531</v>
      </c>
      <c r="F42" s="43">
        <v>799.0256</v>
      </c>
      <c r="G42" s="16" t="s">
        <v>1578</v>
      </c>
      <c r="H42" s="16" t="s">
        <v>1119</v>
      </c>
      <c r="I42" s="16" t="s">
        <v>250</v>
      </c>
      <c r="J42" s="16"/>
      <c r="K42" s="28"/>
    </row>
    <row r="43" spans="1:11" ht="24">
      <c r="A43" s="39">
        <f t="shared" si="0"/>
        <v>28</v>
      </c>
      <c r="B43" s="35" t="s">
        <v>1631</v>
      </c>
      <c r="C43" s="16" t="s">
        <v>2023</v>
      </c>
      <c r="D43" s="87">
        <v>33492</v>
      </c>
      <c r="E43" s="116">
        <v>39540</v>
      </c>
      <c r="F43" s="43">
        <v>2552.0993</v>
      </c>
      <c r="G43" s="16" t="s">
        <v>249</v>
      </c>
      <c r="H43" s="30" t="s">
        <v>1119</v>
      </c>
      <c r="I43" s="16" t="s">
        <v>250</v>
      </c>
      <c r="J43" s="16"/>
      <c r="K43" s="28"/>
    </row>
    <row r="44" spans="1:11" ht="24">
      <c r="A44" s="39">
        <f t="shared" si="0"/>
        <v>29</v>
      </c>
      <c r="B44" s="35" t="s">
        <v>1626</v>
      </c>
      <c r="C44" s="16" t="s">
        <v>2194</v>
      </c>
      <c r="D44" s="87">
        <v>34949</v>
      </c>
      <c r="E44" s="116">
        <v>39553</v>
      </c>
      <c r="F44" s="43">
        <v>1510.3425</v>
      </c>
      <c r="G44" s="16" t="s">
        <v>24</v>
      </c>
      <c r="H44" s="16" t="s">
        <v>1119</v>
      </c>
      <c r="I44" s="16" t="s">
        <v>219</v>
      </c>
      <c r="J44" s="16"/>
      <c r="K44" s="77"/>
    </row>
    <row r="45" spans="1:11" ht="12.75">
      <c r="A45" s="39">
        <f t="shared" si="0"/>
        <v>30</v>
      </c>
      <c r="B45" s="35" t="s">
        <v>2081</v>
      </c>
      <c r="C45" s="16" t="s">
        <v>727</v>
      </c>
      <c r="D45" s="87">
        <v>33933</v>
      </c>
      <c r="E45" s="116">
        <v>39688</v>
      </c>
      <c r="F45" s="43">
        <v>732.5567</v>
      </c>
      <c r="G45" s="16" t="s">
        <v>218</v>
      </c>
      <c r="H45" s="30" t="s">
        <v>1119</v>
      </c>
      <c r="I45" s="16" t="s">
        <v>1606</v>
      </c>
      <c r="J45" s="30"/>
      <c r="K45" s="97"/>
    </row>
    <row r="46" spans="1:11" ht="24">
      <c r="A46" s="39">
        <f t="shared" si="0"/>
        <v>31</v>
      </c>
      <c r="B46" s="61" t="s">
        <v>1741</v>
      </c>
      <c r="C46" s="16" t="s">
        <v>47</v>
      </c>
      <c r="D46" s="87">
        <v>38397</v>
      </c>
      <c r="E46" s="116">
        <v>39701</v>
      </c>
      <c r="F46" s="43">
        <v>4762.4695</v>
      </c>
      <c r="G46" s="32" t="s">
        <v>2274</v>
      </c>
      <c r="H46" s="32" t="s">
        <v>266</v>
      </c>
      <c r="I46" s="32" t="s">
        <v>243</v>
      </c>
      <c r="J46" s="32"/>
      <c r="K46" s="65"/>
    </row>
    <row r="47" spans="1:11" ht="19.5" customHeight="1">
      <c r="A47" s="39">
        <f t="shared" si="0"/>
        <v>32</v>
      </c>
      <c r="B47" s="35" t="s">
        <v>1776</v>
      </c>
      <c r="C47" s="16" t="s">
        <v>1494</v>
      </c>
      <c r="D47" s="87">
        <v>33385</v>
      </c>
      <c r="E47" s="116">
        <v>39919</v>
      </c>
      <c r="F47" s="43">
        <v>139.992</v>
      </c>
      <c r="G47" s="16" t="s">
        <v>820</v>
      </c>
      <c r="H47" s="16" t="s">
        <v>1119</v>
      </c>
      <c r="I47" s="16" t="s">
        <v>468</v>
      </c>
      <c r="J47" s="16" t="s">
        <v>1035</v>
      </c>
      <c r="K47" s="28"/>
    </row>
    <row r="48" spans="1:11" ht="36">
      <c r="A48" s="39">
        <f t="shared" si="0"/>
        <v>33</v>
      </c>
      <c r="B48" s="35" t="s">
        <v>1146</v>
      </c>
      <c r="C48" s="16" t="s">
        <v>1494</v>
      </c>
      <c r="D48" s="87">
        <v>33408</v>
      </c>
      <c r="E48" s="116">
        <v>39933</v>
      </c>
      <c r="F48" s="43">
        <v>504.9312</v>
      </c>
      <c r="G48" s="16" t="s">
        <v>2077</v>
      </c>
      <c r="H48" s="30" t="s">
        <v>1119</v>
      </c>
      <c r="I48" s="16" t="s">
        <v>468</v>
      </c>
      <c r="J48" s="16" t="s">
        <v>1035</v>
      </c>
      <c r="K48" s="28"/>
    </row>
    <row r="49" spans="1:11" ht="24">
      <c r="A49" s="39">
        <f t="shared" si="0"/>
        <v>34</v>
      </c>
      <c r="B49" s="35" t="s">
        <v>1647</v>
      </c>
      <c r="C49" s="16" t="s">
        <v>2194</v>
      </c>
      <c r="D49" s="87">
        <v>33483</v>
      </c>
      <c r="E49" s="116">
        <v>39961</v>
      </c>
      <c r="F49" s="43">
        <v>749.0984</v>
      </c>
      <c r="G49" s="16" t="s">
        <v>779</v>
      </c>
      <c r="H49" s="30" t="s">
        <v>1119</v>
      </c>
      <c r="I49" s="16" t="s">
        <v>34</v>
      </c>
      <c r="J49" s="16"/>
      <c r="K49" s="65"/>
    </row>
    <row r="50" spans="1:11" ht="12.75">
      <c r="A50" s="39">
        <f t="shared" si="0"/>
        <v>35</v>
      </c>
      <c r="B50" s="35" t="s">
        <v>1914</v>
      </c>
      <c r="C50" s="16" t="s">
        <v>1494</v>
      </c>
      <c r="D50" s="87">
        <v>34611</v>
      </c>
      <c r="E50" s="116">
        <v>40035</v>
      </c>
      <c r="F50" s="43">
        <v>505.0977</v>
      </c>
      <c r="G50" s="16" t="s">
        <v>1048</v>
      </c>
      <c r="H50" s="16" t="s">
        <v>1119</v>
      </c>
      <c r="I50" s="16" t="s">
        <v>34</v>
      </c>
      <c r="J50" s="16" t="s">
        <v>1035</v>
      </c>
      <c r="K50" s="16"/>
    </row>
    <row r="51" spans="1:11" ht="12.75">
      <c r="A51" s="39">
        <f t="shared" si="0"/>
        <v>36</v>
      </c>
      <c r="B51" s="35" t="s">
        <v>2060</v>
      </c>
      <c r="C51" s="16" t="s">
        <v>1494</v>
      </c>
      <c r="D51" s="87">
        <v>34442</v>
      </c>
      <c r="E51" s="116">
        <v>40038</v>
      </c>
      <c r="F51" s="43">
        <v>420.9131</v>
      </c>
      <c r="G51" s="16" t="s">
        <v>1048</v>
      </c>
      <c r="H51" s="30" t="s">
        <v>1119</v>
      </c>
      <c r="I51" s="30" t="s">
        <v>34</v>
      </c>
      <c r="J51" s="16" t="s">
        <v>1035</v>
      </c>
      <c r="K51" s="16"/>
    </row>
    <row r="52" spans="1:11" ht="24">
      <c r="A52" s="39">
        <f t="shared" si="0"/>
        <v>37</v>
      </c>
      <c r="B52" s="35" t="s">
        <v>337</v>
      </c>
      <c r="C52" s="16" t="s">
        <v>2026</v>
      </c>
      <c r="D52" s="87">
        <v>33673</v>
      </c>
      <c r="E52" s="116">
        <v>40044</v>
      </c>
      <c r="F52" s="43">
        <v>431.7186</v>
      </c>
      <c r="G52" s="16" t="s">
        <v>457</v>
      </c>
      <c r="H52" s="30" t="s">
        <v>1119</v>
      </c>
      <c r="I52" s="16" t="s">
        <v>219</v>
      </c>
      <c r="J52" s="16" t="s">
        <v>1061</v>
      </c>
      <c r="K52" s="65"/>
    </row>
    <row r="53" spans="1:11" ht="24">
      <c r="A53" s="39">
        <f t="shared" si="0"/>
        <v>38</v>
      </c>
      <c r="B53" s="35" t="s">
        <v>424</v>
      </c>
      <c r="C53" s="16" t="s">
        <v>1937</v>
      </c>
      <c r="D53" s="87">
        <v>35285</v>
      </c>
      <c r="E53" s="116">
        <v>40086</v>
      </c>
      <c r="F53" s="43">
        <v>3644.3257</v>
      </c>
      <c r="G53" s="16" t="s">
        <v>780</v>
      </c>
      <c r="H53" s="16" t="s">
        <v>1119</v>
      </c>
      <c r="I53" s="16" t="s">
        <v>1871</v>
      </c>
      <c r="J53" s="16"/>
      <c r="K53" s="28"/>
    </row>
    <row r="54" spans="1:11" ht="24">
      <c r="A54" s="39">
        <f t="shared" si="0"/>
        <v>39</v>
      </c>
      <c r="B54" s="35" t="s">
        <v>1143</v>
      </c>
      <c r="C54" s="16" t="s">
        <v>1494</v>
      </c>
      <c r="D54" s="87">
        <v>33392</v>
      </c>
      <c r="E54" s="116">
        <v>40088</v>
      </c>
      <c r="F54" s="43">
        <v>240.0116</v>
      </c>
      <c r="G54" s="16" t="s">
        <v>2077</v>
      </c>
      <c r="H54" s="30" t="s">
        <v>1119</v>
      </c>
      <c r="I54" s="30" t="s">
        <v>34</v>
      </c>
      <c r="J54" s="16" t="s">
        <v>1035</v>
      </c>
      <c r="K54" s="28"/>
    </row>
    <row r="55" spans="1:11" ht="24">
      <c r="A55" s="39">
        <f t="shared" si="0"/>
        <v>40</v>
      </c>
      <c r="B55" s="61" t="s">
        <v>1292</v>
      </c>
      <c r="C55" s="16" t="s">
        <v>729</v>
      </c>
      <c r="D55" s="88">
        <v>37748</v>
      </c>
      <c r="E55" s="116">
        <v>40100</v>
      </c>
      <c r="F55" s="43">
        <v>557.1122</v>
      </c>
      <c r="G55" s="32" t="s">
        <v>1572</v>
      </c>
      <c r="H55" s="32" t="s">
        <v>1119</v>
      </c>
      <c r="I55" s="32" t="s">
        <v>1450</v>
      </c>
      <c r="J55" s="32"/>
      <c r="K55" s="65"/>
    </row>
    <row r="56" spans="1:11" ht="24">
      <c r="A56" s="39">
        <f t="shared" si="0"/>
        <v>41</v>
      </c>
      <c r="B56" s="35" t="s">
        <v>1148</v>
      </c>
      <c r="C56" s="16" t="s">
        <v>1494</v>
      </c>
      <c r="D56" s="87">
        <v>33427</v>
      </c>
      <c r="E56" s="116">
        <v>40106</v>
      </c>
      <c r="F56" s="43">
        <v>192.226</v>
      </c>
      <c r="G56" s="16" t="s">
        <v>2077</v>
      </c>
      <c r="H56" s="30" t="s">
        <v>1119</v>
      </c>
      <c r="I56" s="16" t="s">
        <v>34</v>
      </c>
      <c r="J56" s="16" t="s">
        <v>1035</v>
      </c>
      <c r="K56" s="28"/>
    </row>
    <row r="57" spans="1:11" ht="24">
      <c r="A57" s="39">
        <f t="shared" si="0"/>
        <v>42</v>
      </c>
      <c r="B57" s="35" t="s">
        <v>1624</v>
      </c>
      <c r="C57" s="16" t="s">
        <v>2016</v>
      </c>
      <c r="D57" s="87">
        <v>34943</v>
      </c>
      <c r="E57" s="116">
        <v>40268</v>
      </c>
      <c r="F57" s="43">
        <v>1941.6653</v>
      </c>
      <c r="G57" s="16" t="s">
        <v>2150</v>
      </c>
      <c r="H57" s="16" t="s">
        <v>266</v>
      </c>
      <c r="I57" s="16" t="s">
        <v>772</v>
      </c>
      <c r="J57" s="16"/>
      <c r="K57" s="16"/>
    </row>
    <row r="58" spans="1:11" ht="24">
      <c r="A58" s="39">
        <f t="shared" si="0"/>
        <v>43</v>
      </c>
      <c r="B58" s="35" t="s">
        <v>1050</v>
      </c>
      <c r="C58" s="16" t="s">
        <v>2023</v>
      </c>
      <c r="D58" s="87">
        <v>33492</v>
      </c>
      <c r="E58" s="116">
        <v>40276</v>
      </c>
      <c r="F58" s="43">
        <v>252.3926</v>
      </c>
      <c r="G58" s="16" t="s">
        <v>982</v>
      </c>
      <c r="H58" s="30" t="s">
        <v>1119</v>
      </c>
      <c r="I58" s="16" t="s">
        <v>2273</v>
      </c>
      <c r="J58" s="16"/>
      <c r="K58" s="16"/>
    </row>
    <row r="59" spans="1:11" ht="24">
      <c r="A59" s="39">
        <f t="shared" si="0"/>
        <v>44</v>
      </c>
      <c r="B59" s="35" t="s">
        <v>59</v>
      </c>
      <c r="C59" s="16" t="s">
        <v>2016</v>
      </c>
      <c r="D59" s="87">
        <v>34310</v>
      </c>
      <c r="E59" s="116">
        <v>40276</v>
      </c>
      <c r="F59" s="43">
        <v>2451.093</v>
      </c>
      <c r="G59" s="16" t="s">
        <v>2325</v>
      </c>
      <c r="H59" s="30" t="s">
        <v>266</v>
      </c>
      <c r="I59" s="30" t="s">
        <v>772</v>
      </c>
      <c r="J59" s="30"/>
      <c r="K59" s="16"/>
    </row>
    <row r="60" spans="1:11" ht="12.75">
      <c r="A60" s="39">
        <f t="shared" si="0"/>
        <v>45</v>
      </c>
      <c r="B60" s="61" t="s">
        <v>2296</v>
      </c>
      <c r="C60" s="16" t="s">
        <v>1549</v>
      </c>
      <c r="D60" s="88">
        <v>37613</v>
      </c>
      <c r="E60" s="116">
        <v>40315</v>
      </c>
      <c r="F60" s="43">
        <v>168.125</v>
      </c>
      <c r="G60" s="32" t="s">
        <v>216</v>
      </c>
      <c r="H60" s="32" t="s">
        <v>1119</v>
      </c>
      <c r="I60" s="32" t="s">
        <v>2293</v>
      </c>
      <c r="J60" s="32"/>
      <c r="K60" s="16"/>
    </row>
    <row r="61" spans="1:11" ht="24">
      <c r="A61" s="39">
        <f t="shared" si="0"/>
        <v>46</v>
      </c>
      <c r="B61" s="35" t="s">
        <v>1980</v>
      </c>
      <c r="C61" s="16" t="s">
        <v>1935</v>
      </c>
      <c r="D61" s="87">
        <v>35009</v>
      </c>
      <c r="E61" s="116">
        <v>40318</v>
      </c>
      <c r="F61" s="43">
        <v>2633.9038</v>
      </c>
      <c r="G61" s="16" t="s">
        <v>421</v>
      </c>
      <c r="H61" s="16" t="s">
        <v>266</v>
      </c>
      <c r="I61" s="16" t="s">
        <v>1384</v>
      </c>
      <c r="J61" s="16"/>
      <c r="K61" s="16"/>
    </row>
    <row r="62" spans="1:11" ht="24">
      <c r="A62" s="39">
        <f t="shared" si="0"/>
        <v>47</v>
      </c>
      <c r="B62" s="35" t="s">
        <v>192</v>
      </c>
      <c r="C62" s="16" t="s">
        <v>956</v>
      </c>
      <c r="D62" s="87">
        <v>35492</v>
      </c>
      <c r="E62" s="116">
        <v>40318</v>
      </c>
      <c r="F62" s="43">
        <v>546.5425</v>
      </c>
      <c r="G62" s="16" t="s">
        <v>1578</v>
      </c>
      <c r="H62" s="16" t="s">
        <v>1119</v>
      </c>
      <c r="I62" s="16" t="s">
        <v>2306</v>
      </c>
      <c r="J62" s="16"/>
      <c r="K62" s="16"/>
    </row>
    <row r="63" spans="1:11" ht="24">
      <c r="A63" s="39">
        <f t="shared" si="0"/>
        <v>48</v>
      </c>
      <c r="B63" s="61" t="s">
        <v>320</v>
      </c>
      <c r="C63" s="16" t="s">
        <v>729</v>
      </c>
      <c r="D63" s="87" t="s">
        <v>2133</v>
      </c>
      <c r="E63" s="116">
        <v>40361</v>
      </c>
      <c r="F63" s="43">
        <v>495.9743</v>
      </c>
      <c r="G63" s="32" t="s">
        <v>466</v>
      </c>
      <c r="H63" s="32" t="s">
        <v>1119</v>
      </c>
      <c r="I63" s="32" t="s">
        <v>2233</v>
      </c>
      <c r="J63" s="32"/>
      <c r="K63" s="16"/>
    </row>
    <row r="64" spans="1:11" ht="24">
      <c r="A64" s="39">
        <f t="shared" si="0"/>
        <v>49</v>
      </c>
      <c r="B64" s="35" t="s">
        <v>760</v>
      </c>
      <c r="C64" s="16" t="s">
        <v>1494</v>
      </c>
      <c r="D64" s="87">
        <v>35685</v>
      </c>
      <c r="E64" s="116">
        <v>40365</v>
      </c>
      <c r="F64" s="43">
        <v>320.6759</v>
      </c>
      <c r="G64" s="16" t="s">
        <v>726</v>
      </c>
      <c r="H64" s="16" t="s">
        <v>1119</v>
      </c>
      <c r="I64" s="16" t="s">
        <v>34</v>
      </c>
      <c r="J64" s="16" t="s">
        <v>1035</v>
      </c>
      <c r="K64" s="28"/>
    </row>
    <row r="65" spans="1:11" ht="48">
      <c r="A65" s="39">
        <f t="shared" si="0"/>
        <v>50</v>
      </c>
      <c r="B65" s="35" t="s">
        <v>2057</v>
      </c>
      <c r="C65" s="16" t="s">
        <v>2027</v>
      </c>
      <c r="D65" s="87">
        <v>34348</v>
      </c>
      <c r="E65" s="116">
        <v>40387</v>
      </c>
      <c r="F65" s="43">
        <v>1614.0256</v>
      </c>
      <c r="G65" s="31" t="s">
        <v>200</v>
      </c>
      <c r="H65" s="31" t="s">
        <v>266</v>
      </c>
      <c r="I65" s="16" t="s">
        <v>1953</v>
      </c>
      <c r="J65" s="30"/>
      <c r="K65" s="28"/>
    </row>
    <row r="66" spans="1:11" ht="24">
      <c r="A66" s="39">
        <f t="shared" si="0"/>
        <v>51</v>
      </c>
      <c r="B66" s="35" t="s">
        <v>461</v>
      </c>
      <c r="C66" s="16" t="s">
        <v>931</v>
      </c>
      <c r="D66" s="87">
        <v>35718</v>
      </c>
      <c r="E66" s="116">
        <v>40387</v>
      </c>
      <c r="F66" s="43">
        <v>79.2204</v>
      </c>
      <c r="G66" s="16" t="s">
        <v>820</v>
      </c>
      <c r="H66" s="16" t="s">
        <v>1119</v>
      </c>
      <c r="I66" s="16" t="s">
        <v>1124</v>
      </c>
      <c r="J66" s="16"/>
      <c r="K66" s="28"/>
    </row>
    <row r="67" spans="1:11" ht="24">
      <c r="A67" s="39">
        <f t="shared" si="0"/>
        <v>52</v>
      </c>
      <c r="B67" s="35" t="s">
        <v>2098</v>
      </c>
      <c r="C67" s="16" t="s">
        <v>931</v>
      </c>
      <c r="D67" s="87">
        <v>36215</v>
      </c>
      <c r="E67" s="116">
        <v>40393</v>
      </c>
      <c r="F67" s="43">
        <v>325.1481</v>
      </c>
      <c r="G67" s="16" t="s">
        <v>935</v>
      </c>
      <c r="H67" s="16" t="s">
        <v>1119</v>
      </c>
      <c r="I67" s="16" t="s">
        <v>1181</v>
      </c>
      <c r="J67" s="16"/>
      <c r="K67" s="16"/>
    </row>
    <row r="68" spans="1:11" ht="24">
      <c r="A68" s="39">
        <f t="shared" si="0"/>
        <v>53</v>
      </c>
      <c r="B68" s="35" t="s">
        <v>1215</v>
      </c>
      <c r="C68" s="16" t="s">
        <v>2023</v>
      </c>
      <c r="D68" s="87">
        <v>34925</v>
      </c>
      <c r="E68" s="116">
        <v>40407</v>
      </c>
      <c r="F68" s="43">
        <v>764.7666</v>
      </c>
      <c r="G68" s="16" t="s">
        <v>2276</v>
      </c>
      <c r="H68" s="16" t="s">
        <v>1119</v>
      </c>
      <c r="I68" s="16" t="s">
        <v>380</v>
      </c>
      <c r="J68" s="16"/>
      <c r="K68" s="16"/>
    </row>
    <row r="69" spans="1:11" ht="24">
      <c r="A69" s="39">
        <f t="shared" si="0"/>
        <v>54</v>
      </c>
      <c r="B69" s="35" t="s">
        <v>1744</v>
      </c>
      <c r="C69" s="60" t="s">
        <v>845</v>
      </c>
      <c r="D69" s="87">
        <v>33483</v>
      </c>
      <c r="E69" s="116">
        <v>40449</v>
      </c>
      <c r="F69" s="43">
        <v>368.4113</v>
      </c>
      <c r="G69" s="16" t="s">
        <v>1855</v>
      </c>
      <c r="H69" s="30" t="s">
        <v>1119</v>
      </c>
      <c r="I69" s="16" t="s">
        <v>219</v>
      </c>
      <c r="J69" s="16"/>
      <c r="K69" s="97"/>
    </row>
    <row r="70" spans="1:11" ht="36">
      <c r="A70" s="39">
        <f t="shared" si="0"/>
        <v>55</v>
      </c>
      <c r="B70" s="35" t="s">
        <v>2082</v>
      </c>
      <c r="C70" s="60" t="s">
        <v>845</v>
      </c>
      <c r="D70" s="87">
        <v>34065</v>
      </c>
      <c r="E70" s="116">
        <v>40449</v>
      </c>
      <c r="F70" s="43">
        <v>1086.5791</v>
      </c>
      <c r="G70" s="16" t="s">
        <v>1604</v>
      </c>
      <c r="H70" s="30" t="s">
        <v>1119</v>
      </c>
      <c r="I70" s="30" t="s">
        <v>34</v>
      </c>
      <c r="J70" s="30"/>
      <c r="K70" s="97"/>
    </row>
    <row r="71" spans="1:11" ht="12.75">
      <c r="A71" s="39">
        <f t="shared" si="0"/>
        <v>56</v>
      </c>
      <c r="B71" s="35" t="s">
        <v>1399</v>
      </c>
      <c r="C71" s="16" t="s">
        <v>883</v>
      </c>
      <c r="D71" s="87">
        <v>34197</v>
      </c>
      <c r="E71" s="116">
        <v>40449</v>
      </c>
      <c r="F71" s="43">
        <v>756.6118</v>
      </c>
      <c r="G71" s="16" t="s">
        <v>216</v>
      </c>
      <c r="H71" s="30" t="s">
        <v>1119</v>
      </c>
      <c r="I71" s="16" t="s">
        <v>1047</v>
      </c>
      <c r="J71" s="30"/>
      <c r="K71" s="97"/>
    </row>
    <row r="72" spans="1:11" ht="36">
      <c r="A72" s="39">
        <f t="shared" si="0"/>
        <v>57</v>
      </c>
      <c r="B72" s="35" t="s">
        <v>1654</v>
      </c>
      <c r="C72" s="16" t="s">
        <v>898</v>
      </c>
      <c r="D72" s="87">
        <v>34807</v>
      </c>
      <c r="E72" s="116">
        <v>40449</v>
      </c>
      <c r="F72" s="43">
        <v>84.1269</v>
      </c>
      <c r="G72" s="16" t="s">
        <v>820</v>
      </c>
      <c r="H72" s="16" t="s">
        <v>1119</v>
      </c>
      <c r="I72" s="16" t="s">
        <v>2299</v>
      </c>
      <c r="J72" s="16"/>
      <c r="K72" s="28"/>
    </row>
    <row r="73" spans="1:11" ht="24">
      <c r="A73" s="39">
        <f t="shared" si="0"/>
        <v>58</v>
      </c>
      <c r="B73" s="35" t="s">
        <v>144</v>
      </c>
      <c r="C73" s="16" t="s">
        <v>883</v>
      </c>
      <c r="D73" s="87">
        <v>34943</v>
      </c>
      <c r="E73" s="116">
        <v>40449</v>
      </c>
      <c r="F73" s="43">
        <v>418.9484</v>
      </c>
      <c r="G73" s="16" t="s">
        <v>720</v>
      </c>
      <c r="H73" s="16" t="s">
        <v>1119</v>
      </c>
      <c r="I73" s="16" t="s">
        <v>219</v>
      </c>
      <c r="J73" s="16"/>
      <c r="K73" s="16"/>
    </row>
    <row r="74" spans="1:11" ht="24">
      <c r="A74" s="39">
        <f t="shared" si="0"/>
        <v>59</v>
      </c>
      <c r="B74" s="35" t="s">
        <v>1975</v>
      </c>
      <c r="C74" s="16" t="s">
        <v>1940</v>
      </c>
      <c r="D74" s="87">
        <v>35500</v>
      </c>
      <c r="E74" s="116">
        <v>40449</v>
      </c>
      <c r="F74" s="43">
        <v>2497.683</v>
      </c>
      <c r="G74" s="16" t="s">
        <v>1642</v>
      </c>
      <c r="H74" s="16" t="s">
        <v>1119</v>
      </c>
      <c r="I74" s="16" t="s">
        <v>1491</v>
      </c>
      <c r="J74" s="16" t="s">
        <v>1996</v>
      </c>
      <c r="K74" s="28"/>
    </row>
    <row r="75" spans="1:11" ht="24">
      <c r="A75" s="39">
        <f t="shared" si="0"/>
        <v>60</v>
      </c>
      <c r="B75" s="61" t="s">
        <v>1184</v>
      </c>
      <c r="C75" s="16" t="s">
        <v>729</v>
      </c>
      <c r="D75" s="88">
        <v>37958</v>
      </c>
      <c r="E75" s="116">
        <v>40449</v>
      </c>
      <c r="F75" s="43">
        <v>168.2119</v>
      </c>
      <c r="G75" s="32" t="s">
        <v>1008</v>
      </c>
      <c r="H75" s="32" t="s">
        <v>1119</v>
      </c>
      <c r="I75" s="32" t="s">
        <v>2152</v>
      </c>
      <c r="J75" s="32"/>
      <c r="K75" s="28"/>
    </row>
    <row r="76" spans="1:11" ht="24">
      <c r="A76" s="39">
        <f t="shared" si="0"/>
        <v>61</v>
      </c>
      <c r="B76" s="61" t="s">
        <v>1805</v>
      </c>
      <c r="C76" s="16" t="s">
        <v>729</v>
      </c>
      <c r="D76" s="87">
        <v>38114</v>
      </c>
      <c r="E76" s="116">
        <v>40449</v>
      </c>
      <c r="F76" s="43">
        <v>199.0029</v>
      </c>
      <c r="G76" s="53" t="s">
        <v>1251</v>
      </c>
      <c r="H76" s="32" t="s">
        <v>1119</v>
      </c>
      <c r="I76" s="32" t="s">
        <v>2152</v>
      </c>
      <c r="J76" s="32"/>
      <c r="K76" s="28"/>
    </row>
    <row r="77" spans="1:11" ht="24">
      <c r="A77" s="39">
        <f t="shared" si="0"/>
        <v>62</v>
      </c>
      <c r="B77" s="35" t="s">
        <v>948</v>
      </c>
      <c r="C77" s="16" t="s">
        <v>1941</v>
      </c>
      <c r="D77" s="87">
        <v>35500</v>
      </c>
      <c r="E77" s="116">
        <v>40465</v>
      </c>
      <c r="F77" s="43">
        <v>410.4737</v>
      </c>
      <c r="G77" s="16" t="s">
        <v>180</v>
      </c>
      <c r="H77" s="16" t="s">
        <v>1119</v>
      </c>
      <c r="I77" s="16" t="s">
        <v>1491</v>
      </c>
      <c r="J77" s="16" t="s">
        <v>1996</v>
      </c>
      <c r="K77" s="16"/>
    </row>
    <row r="78" spans="1:11" ht="24">
      <c r="A78" s="39">
        <f t="shared" si="0"/>
        <v>63</v>
      </c>
      <c r="B78" s="35" t="s">
        <v>523</v>
      </c>
      <c r="C78" s="16" t="s">
        <v>883</v>
      </c>
      <c r="D78" s="87">
        <v>34281</v>
      </c>
      <c r="E78" s="116">
        <v>40478</v>
      </c>
      <c r="F78" s="43">
        <v>1765.5526</v>
      </c>
      <c r="G78" s="16" t="s">
        <v>218</v>
      </c>
      <c r="H78" s="30" t="s">
        <v>1119</v>
      </c>
      <c r="I78" s="16" t="s">
        <v>1993</v>
      </c>
      <c r="J78" s="16"/>
      <c r="K78" s="16"/>
    </row>
    <row r="79" spans="1:11" ht="24">
      <c r="A79" s="39">
        <f t="shared" si="0"/>
        <v>64</v>
      </c>
      <c r="B79" s="35" t="s">
        <v>1127</v>
      </c>
      <c r="C79" s="16" t="s">
        <v>956</v>
      </c>
      <c r="D79" s="87">
        <v>34943</v>
      </c>
      <c r="E79" s="116">
        <v>40478</v>
      </c>
      <c r="F79" s="43">
        <v>280.2741</v>
      </c>
      <c r="G79" s="16" t="s">
        <v>1578</v>
      </c>
      <c r="H79" s="16" t="s">
        <v>1119</v>
      </c>
      <c r="I79" s="16" t="s">
        <v>2306</v>
      </c>
      <c r="J79" s="16"/>
      <c r="K79" s="16"/>
    </row>
    <row r="80" spans="1:11" ht="24">
      <c r="A80" s="39">
        <f t="shared" si="0"/>
        <v>65</v>
      </c>
      <c r="B80" s="35" t="s">
        <v>1625</v>
      </c>
      <c r="C80" s="16" t="s">
        <v>956</v>
      </c>
      <c r="D80" s="87">
        <v>34948</v>
      </c>
      <c r="E80" s="116">
        <v>40478</v>
      </c>
      <c r="F80" s="43">
        <v>713.0787</v>
      </c>
      <c r="G80" s="16" t="s">
        <v>457</v>
      </c>
      <c r="H80" s="16" t="s">
        <v>1119</v>
      </c>
      <c r="I80" s="16" t="s">
        <v>219</v>
      </c>
      <c r="J80" s="16"/>
      <c r="K80" s="97"/>
    </row>
    <row r="81" spans="1:11" ht="12.75">
      <c r="A81" s="39">
        <f aca="true" t="shared" si="1" ref="A81:A104">A80+1</f>
        <v>66</v>
      </c>
      <c r="B81" s="35" t="s">
        <v>1636</v>
      </c>
      <c r="C81" s="16" t="s">
        <v>2029</v>
      </c>
      <c r="D81" s="87">
        <v>34983</v>
      </c>
      <c r="E81" s="116">
        <v>40478</v>
      </c>
      <c r="F81" s="43">
        <v>2384.449</v>
      </c>
      <c r="G81" s="16" t="s">
        <v>777</v>
      </c>
      <c r="H81" s="16" t="s">
        <v>1119</v>
      </c>
      <c r="I81" s="16" t="s">
        <v>1384</v>
      </c>
      <c r="J81" s="16"/>
      <c r="K81" s="28"/>
    </row>
    <row r="82" spans="1:11" ht="12.75">
      <c r="A82" s="39">
        <f t="shared" si="1"/>
        <v>67</v>
      </c>
      <c r="B82" s="61" t="s">
        <v>1177</v>
      </c>
      <c r="C82" s="16" t="s">
        <v>931</v>
      </c>
      <c r="D82" s="88">
        <v>37852</v>
      </c>
      <c r="E82" s="116">
        <v>40479</v>
      </c>
      <c r="F82" s="43">
        <v>336.41</v>
      </c>
      <c r="G82" s="32" t="s">
        <v>1578</v>
      </c>
      <c r="H82" s="32" t="s">
        <v>1119</v>
      </c>
      <c r="I82" s="32" t="s">
        <v>375</v>
      </c>
      <c r="J82" s="32"/>
      <c r="K82" s="28"/>
    </row>
    <row r="83" spans="1:11" ht="24">
      <c r="A83" s="39">
        <f t="shared" si="1"/>
        <v>68</v>
      </c>
      <c r="B83" s="35" t="s">
        <v>1042</v>
      </c>
      <c r="C83" s="16" t="s">
        <v>1935</v>
      </c>
      <c r="D83" s="87">
        <v>35019</v>
      </c>
      <c r="E83" s="116">
        <v>40491</v>
      </c>
      <c r="F83" s="43">
        <v>282.0297</v>
      </c>
      <c r="G83" s="16" t="s">
        <v>1761</v>
      </c>
      <c r="H83" s="16" t="s">
        <v>300</v>
      </c>
      <c r="I83" s="16" t="s">
        <v>840</v>
      </c>
      <c r="J83" s="16"/>
      <c r="K83" s="16"/>
    </row>
    <row r="84" spans="1:11" ht="12.75">
      <c r="A84" s="39">
        <f t="shared" si="1"/>
        <v>69</v>
      </c>
      <c r="B84" s="35" t="s">
        <v>56</v>
      </c>
      <c r="C84" s="16" t="s">
        <v>1286</v>
      </c>
      <c r="D84" s="87">
        <v>35173</v>
      </c>
      <c r="E84" s="116">
        <v>40497</v>
      </c>
      <c r="F84" s="43">
        <v>304.0661</v>
      </c>
      <c r="G84" s="16" t="s">
        <v>820</v>
      </c>
      <c r="H84" s="16" t="s">
        <v>1119</v>
      </c>
      <c r="I84" s="16" t="s">
        <v>34</v>
      </c>
      <c r="J84" s="16"/>
      <c r="K84" s="28"/>
    </row>
    <row r="85" spans="1:11" ht="24">
      <c r="A85" s="39">
        <f t="shared" si="1"/>
        <v>70</v>
      </c>
      <c r="B85" s="35" t="s">
        <v>537</v>
      </c>
      <c r="C85" s="16" t="s">
        <v>883</v>
      </c>
      <c r="D85" s="87">
        <v>34206</v>
      </c>
      <c r="E85" s="116">
        <v>40504</v>
      </c>
      <c r="F85" s="43">
        <v>986.3006</v>
      </c>
      <c r="G85" s="16" t="s">
        <v>218</v>
      </c>
      <c r="H85" s="30" t="s">
        <v>1119</v>
      </c>
      <c r="I85" s="16" t="s">
        <v>1993</v>
      </c>
      <c r="J85" s="16"/>
      <c r="K85" s="16"/>
    </row>
    <row r="86" spans="1:11" ht="24">
      <c r="A86" s="39">
        <f t="shared" si="1"/>
        <v>71</v>
      </c>
      <c r="B86" s="61" t="s">
        <v>1552</v>
      </c>
      <c r="C86" s="16" t="s">
        <v>729</v>
      </c>
      <c r="D86" s="88">
        <v>37490</v>
      </c>
      <c r="E86" s="116">
        <v>40504</v>
      </c>
      <c r="F86" s="43">
        <v>117.3094</v>
      </c>
      <c r="G86" s="32" t="s">
        <v>1351</v>
      </c>
      <c r="H86" s="32" t="s">
        <v>1119</v>
      </c>
      <c r="I86" s="32" t="s">
        <v>447</v>
      </c>
      <c r="J86" s="32"/>
      <c r="K86" s="16"/>
    </row>
    <row r="87" spans="1:11" ht="24">
      <c r="A87" s="39">
        <f t="shared" si="1"/>
        <v>72</v>
      </c>
      <c r="B87" s="61" t="s">
        <v>2040</v>
      </c>
      <c r="C87" s="16" t="s">
        <v>1616</v>
      </c>
      <c r="D87" s="87" t="s">
        <v>392</v>
      </c>
      <c r="E87" s="116">
        <v>40507</v>
      </c>
      <c r="F87" s="43">
        <v>509.9196</v>
      </c>
      <c r="G87" s="32" t="s">
        <v>265</v>
      </c>
      <c r="H87" s="32" t="s">
        <v>266</v>
      </c>
      <c r="I87" s="32" t="s">
        <v>772</v>
      </c>
      <c r="J87" s="32"/>
      <c r="K87" s="77"/>
    </row>
    <row r="88" spans="1:11" ht="24">
      <c r="A88" s="39">
        <f t="shared" si="1"/>
        <v>73</v>
      </c>
      <c r="B88" s="61" t="s">
        <v>2135</v>
      </c>
      <c r="C88" s="16" t="s">
        <v>1616</v>
      </c>
      <c r="D88" s="87" t="s">
        <v>37</v>
      </c>
      <c r="E88" s="116">
        <v>40507</v>
      </c>
      <c r="F88" s="43">
        <v>163.4041</v>
      </c>
      <c r="G88" s="32" t="s">
        <v>265</v>
      </c>
      <c r="H88" s="32" t="s">
        <v>266</v>
      </c>
      <c r="I88" s="32" t="s">
        <v>38</v>
      </c>
      <c r="J88" s="32"/>
      <c r="K88" s="77"/>
    </row>
    <row r="89" spans="1:11" ht="12.75">
      <c r="A89" s="39">
        <f t="shared" si="1"/>
        <v>74</v>
      </c>
      <c r="B89" s="35" t="s">
        <v>334</v>
      </c>
      <c r="C89" s="16" t="s">
        <v>362</v>
      </c>
      <c r="D89" s="87">
        <v>33590</v>
      </c>
      <c r="E89" s="116">
        <v>40512</v>
      </c>
      <c r="F89" s="43">
        <v>662.2471</v>
      </c>
      <c r="G89" s="16" t="s">
        <v>2307</v>
      </c>
      <c r="H89" s="30" t="s">
        <v>266</v>
      </c>
      <c r="I89" s="16" t="s">
        <v>2273</v>
      </c>
      <c r="J89" s="16"/>
      <c r="K89" s="16"/>
    </row>
    <row r="90" spans="1:11" ht="24">
      <c r="A90" s="39">
        <f t="shared" si="1"/>
        <v>75</v>
      </c>
      <c r="B90" s="35" t="s">
        <v>1296</v>
      </c>
      <c r="C90" s="16" t="s">
        <v>956</v>
      </c>
      <c r="D90" s="87">
        <v>34964</v>
      </c>
      <c r="E90" s="116">
        <v>40512</v>
      </c>
      <c r="F90" s="43">
        <v>2754.173</v>
      </c>
      <c r="G90" s="16" t="s">
        <v>534</v>
      </c>
      <c r="H90" s="16" t="s">
        <v>1119</v>
      </c>
      <c r="I90" s="16" t="s">
        <v>219</v>
      </c>
      <c r="J90" s="16"/>
      <c r="K90" s="16"/>
    </row>
    <row r="91" spans="1:11" ht="24">
      <c r="A91" s="39">
        <f t="shared" si="1"/>
        <v>76</v>
      </c>
      <c r="B91" s="35" t="s">
        <v>1678</v>
      </c>
      <c r="C91" s="60" t="s">
        <v>845</v>
      </c>
      <c r="D91" s="87">
        <v>35508</v>
      </c>
      <c r="E91" s="116">
        <v>40512</v>
      </c>
      <c r="F91" s="43">
        <v>84.1269</v>
      </c>
      <c r="G91" s="16" t="s">
        <v>676</v>
      </c>
      <c r="H91" s="16" t="s">
        <v>1119</v>
      </c>
      <c r="I91" s="16" t="s">
        <v>34</v>
      </c>
      <c r="J91" s="16"/>
      <c r="K91" s="16"/>
    </row>
    <row r="92" spans="1:11" ht="12.75">
      <c r="A92" s="39">
        <f t="shared" si="1"/>
        <v>77</v>
      </c>
      <c r="B92" s="35" t="s">
        <v>1864</v>
      </c>
      <c r="C92" s="16" t="s">
        <v>362</v>
      </c>
      <c r="D92" s="87">
        <v>35692</v>
      </c>
      <c r="E92" s="116">
        <v>40512</v>
      </c>
      <c r="F92" s="43">
        <v>1802.138</v>
      </c>
      <c r="G92" s="16" t="s">
        <v>1893</v>
      </c>
      <c r="H92" s="16" t="s">
        <v>266</v>
      </c>
      <c r="I92" s="16" t="s">
        <v>34</v>
      </c>
      <c r="J92" s="16"/>
      <c r="K92" s="16"/>
    </row>
    <row r="93" spans="1:11" ht="24">
      <c r="A93" s="39">
        <f t="shared" si="1"/>
        <v>78</v>
      </c>
      <c r="B93" s="35" t="s">
        <v>1865</v>
      </c>
      <c r="C93" s="15" t="s">
        <v>1259</v>
      </c>
      <c r="D93" s="87">
        <v>35698</v>
      </c>
      <c r="E93" s="116">
        <v>40512</v>
      </c>
      <c r="F93" s="43">
        <v>84.0818</v>
      </c>
      <c r="G93" s="16" t="s">
        <v>378</v>
      </c>
      <c r="H93" s="16" t="s">
        <v>1119</v>
      </c>
      <c r="I93" s="16" t="s">
        <v>929</v>
      </c>
      <c r="J93" s="16" t="s">
        <v>1918</v>
      </c>
      <c r="K93" s="97"/>
    </row>
    <row r="94" spans="1:11" ht="24">
      <c r="A94" s="39">
        <f t="shared" si="1"/>
        <v>79</v>
      </c>
      <c r="B94" s="61" t="s">
        <v>1293</v>
      </c>
      <c r="C94" s="16" t="s">
        <v>47</v>
      </c>
      <c r="D94" s="88">
        <v>37833</v>
      </c>
      <c r="E94" s="116">
        <v>40518</v>
      </c>
      <c r="F94" s="43">
        <v>168.9904</v>
      </c>
      <c r="G94" s="32" t="s">
        <v>1571</v>
      </c>
      <c r="H94" s="32" t="s">
        <v>1119</v>
      </c>
      <c r="I94" s="32" t="s">
        <v>2293</v>
      </c>
      <c r="J94" s="32"/>
      <c r="K94" s="16"/>
    </row>
    <row r="95" spans="1:11" ht="12.75">
      <c r="A95" s="39">
        <f t="shared" si="1"/>
        <v>80</v>
      </c>
      <c r="B95" s="35" t="s">
        <v>1300</v>
      </c>
      <c r="C95" s="16" t="s">
        <v>505</v>
      </c>
      <c r="D95" s="87">
        <v>34981</v>
      </c>
      <c r="E95" s="116">
        <v>40540</v>
      </c>
      <c r="F95" s="43">
        <v>583.4626</v>
      </c>
      <c r="G95" s="16" t="s">
        <v>1578</v>
      </c>
      <c r="H95" s="16" t="s">
        <v>1119</v>
      </c>
      <c r="I95" s="16" t="s">
        <v>503</v>
      </c>
      <c r="J95" s="16"/>
      <c r="K95" s="16"/>
    </row>
    <row r="96" spans="1:11" ht="24">
      <c r="A96" s="39">
        <f t="shared" si="1"/>
        <v>81</v>
      </c>
      <c r="B96" s="35" t="s">
        <v>268</v>
      </c>
      <c r="C96" s="16" t="s">
        <v>1942</v>
      </c>
      <c r="D96" s="87">
        <v>35502</v>
      </c>
      <c r="E96" s="116">
        <v>40540</v>
      </c>
      <c r="F96" s="43">
        <v>420.6202</v>
      </c>
      <c r="G96" s="16" t="s">
        <v>2276</v>
      </c>
      <c r="H96" s="16" t="s">
        <v>1119</v>
      </c>
      <c r="I96" s="16" t="s">
        <v>2306</v>
      </c>
      <c r="J96" s="16"/>
      <c r="K96" s="28"/>
    </row>
    <row r="97" spans="1:11" ht="24">
      <c r="A97" s="39">
        <f t="shared" si="1"/>
        <v>82</v>
      </c>
      <c r="B97" s="35" t="s">
        <v>1240</v>
      </c>
      <c r="C97" s="16" t="s">
        <v>498</v>
      </c>
      <c r="D97" s="87">
        <v>36633</v>
      </c>
      <c r="E97" s="116">
        <v>40540</v>
      </c>
      <c r="F97" s="43">
        <v>291.7219</v>
      </c>
      <c r="G97" s="16" t="s">
        <v>218</v>
      </c>
      <c r="H97" s="16" t="s">
        <v>1119</v>
      </c>
      <c r="I97" s="16" t="s">
        <v>1181</v>
      </c>
      <c r="J97" s="16"/>
      <c r="K97" s="16"/>
    </row>
    <row r="98" spans="1:11" ht="24">
      <c r="A98" s="39">
        <f t="shared" si="1"/>
        <v>83</v>
      </c>
      <c r="B98" s="61" t="s">
        <v>1804</v>
      </c>
      <c r="C98" s="16" t="s">
        <v>1385</v>
      </c>
      <c r="D98" s="87">
        <v>38062</v>
      </c>
      <c r="E98" s="116">
        <v>40567</v>
      </c>
      <c r="F98" s="43">
        <v>629.3862</v>
      </c>
      <c r="G98" s="32" t="s">
        <v>83</v>
      </c>
      <c r="H98" s="32" t="s">
        <v>1119</v>
      </c>
      <c r="I98" s="32" t="s">
        <v>1063</v>
      </c>
      <c r="J98" s="32"/>
      <c r="K98" s="16"/>
    </row>
    <row r="99" spans="1:11" ht="48">
      <c r="A99" s="39">
        <f t="shared" si="1"/>
        <v>84</v>
      </c>
      <c r="B99" s="61" t="s">
        <v>1806</v>
      </c>
      <c r="C99" s="16" t="s">
        <v>1494</v>
      </c>
      <c r="D99" s="87">
        <v>38121</v>
      </c>
      <c r="E99" s="116">
        <v>40567</v>
      </c>
      <c r="F99" s="43">
        <v>257.6894</v>
      </c>
      <c r="G99" s="53" t="s">
        <v>820</v>
      </c>
      <c r="H99" s="32" t="s">
        <v>1119</v>
      </c>
      <c r="I99" s="32" t="s">
        <v>522</v>
      </c>
      <c r="J99" s="32"/>
      <c r="K99" s="28"/>
    </row>
    <row r="100" spans="1:11" ht="12.75">
      <c r="A100" s="39">
        <f t="shared" si="1"/>
        <v>85</v>
      </c>
      <c r="B100" s="35" t="s">
        <v>1550</v>
      </c>
      <c r="C100" s="16" t="s">
        <v>547</v>
      </c>
      <c r="D100" s="87">
        <v>35821</v>
      </c>
      <c r="E100" s="116">
        <v>40570</v>
      </c>
      <c r="F100" s="43">
        <v>138.6855</v>
      </c>
      <c r="G100" s="16" t="s">
        <v>2276</v>
      </c>
      <c r="H100" s="16" t="s">
        <v>1119</v>
      </c>
      <c r="I100" s="16" t="s">
        <v>1496</v>
      </c>
      <c r="J100" s="16"/>
      <c r="K100" s="16"/>
    </row>
    <row r="101" spans="1:11" ht="24">
      <c r="A101" s="39">
        <f t="shared" si="1"/>
        <v>86</v>
      </c>
      <c r="B101" s="61" t="s">
        <v>52</v>
      </c>
      <c r="C101" s="16" t="s">
        <v>1616</v>
      </c>
      <c r="D101" s="87" t="s">
        <v>2124</v>
      </c>
      <c r="E101" s="116">
        <v>40674</v>
      </c>
      <c r="F101" s="43">
        <v>84.01971</v>
      </c>
      <c r="G101" s="32" t="s">
        <v>265</v>
      </c>
      <c r="H101" s="32" t="s">
        <v>266</v>
      </c>
      <c r="I101" s="32" t="s">
        <v>2003</v>
      </c>
      <c r="J101" s="32"/>
      <c r="K101" s="16"/>
    </row>
    <row r="102" spans="1:11" ht="48">
      <c r="A102" s="39">
        <f t="shared" si="1"/>
        <v>87</v>
      </c>
      <c r="B102" s="61" t="s">
        <v>1967</v>
      </c>
      <c r="C102" s="16" t="s">
        <v>883</v>
      </c>
      <c r="D102" s="87">
        <v>38440</v>
      </c>
      <c r="E102" s="116">
        <v>40674</v>
      </c>
      <c r="F102" s="43">
        <v>3204.0338</v>
      </c>
      <c r="G102" s="32" t="s">
        <v>415</v>
      </c>
      <c r="H102" s="32" t="s">
        <v>266</v>
      </c>
      <c r="I102" s="32" t="s">
        <v>2293</v>
      </c>
      <c r="J102" s="32"/>
      <c r="K102" s="16"/>
    </row>
    <row r="103" spans="1:11" ht="12.75">
      <c r="A103" s="39">
        <f t="shared" si="1"/>
        <v>88</v>
      </c>
      <c r="B103" s="345" t="s">
        <v>53</v>
      </c>
      <c r="C103" s="346" t="s">
        <v>729</v>
      </c>
      <c r="D103" s="347" t="s">
        <v>1109</v>
      </c>
      <c r="E103" s="348">
        <v>40680</v>
      </c>
      <c r="F103" s="349">
        <v>335.0228</v>
      </c>
      <c r="G103" s="350" t="s">
        <v>1110</v>
      </c>
      <c r="H103" s="350" t="s">
        <v>1119</v>
      </c>
      <c r="I103" s="350" t="s">
        <v>1891</v>
      </c>
      <c r="J103" s="350"/>
      <c r="K103" s="351"/>
    </row>
    <row r="104" spans="1:11" ht="13.5" thickBot="1">
      <c r="A104" s="39">
        <f t="shared" si="1"/>
        <v>89</v>
      </c>
      <c r="B104" s="61" t="s">
        <v>1740</v>
      </c>
      <c r="C104" s="16" t="s">
        <v>1945</v>
      </c>
      <c r="D104" s="87">
        <v>38393</v>
      </c>
      <c r="E104" s="116">
        <v>40687</v>
      </c>
      <c r="F104" s="43">
        <v>2020.9414</v>
      </c>
      <c r="G104" s="32" t="s">
        <v>180</v>
      </c>
      <c r="H104" s="32" t="s">
        <v>1119</v>
      </c>
      <c r="I104" s="32" t="s">
        <v>34</v>
      </c>
      <c r="J104" s="32"/>
      <c r="K104" s="16"/>
    </row>
    <row r="105" spans="1:11" ht="14.25" thickBot="1" thickTop="1">
      <c r="A105" s="190"/>
      <c r="B105" s="191"/>
      <c r="C105" s="192" t="s">
        <v>1614</v>
      </c>
      <c r="D105" s="194"/>
      <c r="E105" s="199"/>
      <c r="F105" s="193">
        <f>SUM(F16:F104)</f>
        <v>83737.60041000001</v>
      </c>
      <c r="G105" s="196"/>
      <c r="H105" s="196"/>
      <c r="I105" s="196"/>
      <c r="J105" s="196"/>
      <c r="K105" s="200"/>
    </row>
    <row r="106" spans="1:11" ht="13.5" thickTop="1">
      <c r="A106" s="173"/>
      <c r="B106" s="176"/>
      <c r="C106" s="177"/>
      <c r="D106" s="125"/>
      <c r="E106" s="263"/>
      <c r="F106" s="271"/>
      <c r="G106" s="82"/>
      <c r="H106" s="82"/>
      <c r="I106" s="82"/>
      <c r="J106" s="82"/>
      <c r="K106" s="178"/>
    </row>
    <row r="107" spans="2:11" ht="15">
      <c r="B107" s="6" t="s">
        <v>1002</v>
      </c>
      <c r="C107" s="82"/>
      <c r="D107" s="13"/>
      <c r="E107" s="264"/>
      <c r="F107" s="125"/>
      <c r="G107" s="126"/>
      <c r="H107" s="127"/>
      <c r="I107" s="126"/>
      <c r="J107" s="128"/>
      <c r="K107" s="113"/>
    </row>
    <row r="108" spans="2:11" ht="15">
      <c r="B108" s="6" t="s">
        <v>288</v>
      </c>
      <c r="C108" s="82"/>
      <c r="D108" s="13"/>
      <c r="E108" s="264"/>
      <c r="F108" s="125"/>
      <c r="G108" s="126"/>
      <c r="H108" s="127"/>
      <c r="I108" s="126"/>
      <c r="J108" s="128"/>
      <c r="K108" s="113"/>
    </row>
    <row r="109" spans="1:11" ht="12.75">
      <c r="A109" s="389" t="s">
        <v>493</v>
      </c>
      <c r="B109" s="393" t="s">
        <v>863</v>
      </c>
      <c r="C109" s="424" t="s">
        <v>198</v>
      </c>
      <c r="D109" s="424" t="s">
        <v>2327</v>
      </c>
      <c r="E109" s="396" t="s">
        <v>492</v>
      </c>
      <c r="F109" s="393" t="s">
        <v>548</v>
      </c>
      <c r="G109" s="419" t="s">
        <v>257</v>
      </c>
      <c r="H109" s="419"/>
      <c r="I109" s="393" t="s">
        <v>2188</v>
      </c>
      <c r="J109" s="393" t="s">
        <v>199</v>
      </c>
      <c r="K109" s="393" t="s">
        <v>1503</v>
      </c>
    </row>
    <row r="110" spans="1:11" ht="12.75" customHeight="1">
      <c r="A110" s="390"/>
      <c r="B110" s="394"/>
      <c r="C110" s="394"/>
      <c r="D110" s="394"/>
      <c r="E110" s="397"/>
      <c r="F110" s="394"/>
      <c r="G110" s="393" t="s">
        <v>478</v>
      </c>
      <c r="H110" s="393" t="s">
        <v>1504</v>
      </c>
      <c r="I110" s="394"/>
      <c r="J110" s="394"/>
      <c r="K110" s="394"/>
    </row>
    <row r="111" spans="1:11" ht="12.75">
      <c r="A111" s="391"/>
      <c r="B111" s="395"/>
      <c r="C111" s="395"/>
      <c r="D111" s="395"/>
      <c r="E111" s="388"/>
      <c r="F111" s="395"/>
      <c r="G111" s="395"/>
      <c r="H111" s="395"/>
      <c r="I111" s="395"/>
      <c r="J111" s="395"/>
      <c r="K111" s="395"/>
    </row>
    <row r="112" spans="1:11" ht="12.75">
      <c r="A112" s="39"/>
      <c r="B112" s="56" t="s">
        <v>1615</v>
      </c>
      <c r="C112" s="79"/>
      <c r="D112" s="79"/>
      <c r="E112" s="265"/>
      <c r="F112" s="79"/>
      <c r="G112" s="123"/>
      <c r="H112" s="123"/>
      <c r="I112" s="79"/>
      <c r="J112" s="79"/>
      <c r="K112" s="79"/>
    </row>
    <row r="113" spans="1:11" ht="12.75">
      <c r="A113" s="173"/>
      <c r="B113" s="176"/>
      <c r="C113" s="177"/>
      <c r="D113" s="125"/>
      <c r="E113" s="263"/>
      <c r="F113" s="127"/>
      <c r="G113" s="82"/>
      <c r="H113" s="82"/>
      <c r="I113" s="82"/>
      <c r="J113" s="82"/>
      <c r="K113" s="178"/>
    </row>
    <row r="114" spans="2:11" ht="15">
      <c r="B114" s="6" t="s">
        <v>2210</v>
      </c>
      <c r="C114" s="82"/>
      <c r="D114" s="125"/>
      <c r="E114" s="263"/>
      <c r="F114" s="127"/>
      <c r="G114" s="82"/>
      <c r="H114" s="82"/>
      <c r="I114" s="82"/>
      <c r="J114" s="82"/>
      <c r="K114" s="178"/>
    </row>
    <row r="115" spans="1:11" ht="12.75">
      <c r="A115" s="421" t="s">
        <v>493</v>
      </c>
      <c r="B115" s="419" t="s">
        <v>863</v>
      </c>
      <c r="C115" s="423" t="s">
        <v>198</v>
      </c>
      <c r="D115" s="423" t="s">
        <v>2327</v>
      </c>
      <c r="E115" s="427" t="s">
        <v>492</v>
      </c>
      <c r="F115" s="419" t="s">
        <v>548</v>
      </c>
      <c r="G115" s="419" t="s">
        <v>257</v>
      </c>
      <c r="H115" s="419"/>
      <c r="I115" s="419" t="s">
        <v>2188</v>
      </c>
      <c r="J115" s="419" t="s">
        <v>199</v>
      </c>
      <c r="K115" s="419" t="s">
        <v>1503</v>
      </c>
    </row>
    <row r="116" spans="1:11" ht="19.5" customHeight="1">
      <c r="A116" s="422"/>
      <c r="B116" s="420"/>
      <c r="C116" s="420"/>
      <c r="D116" s="420"/>
      <c r="E116" s="392"/>
      <c r="F116" s="420"/>
      <c r="G116" s="121" t="s">
        <v>478</v>
      </c>
      <c r="H116" s="121" t="s">
        <v>1504</v>
      </c>
      <c r="I116" s="420"/>
      <c r="J116" s="420"/>
      <c r="K116" s="420"/>
    </row>
    <row r="117" spans="1:11" ht="24">
      <c r="A117" s="39">
        <v>1</v>
      </c>
      <c r="B117" s="35" t="s">
        <v>2058</v>
      </c>
      <c r="C117" s="16" t="s">
        <v>362</v>
      </c>
      <c r="D117" s="87">
        <v>34369</v>
      </c>
      <c r="E117" s="116">
        <v>40162</v>
      </c>
      <c r="F117" s="43">
        <v>547.0372</v>
      </c>
      <c r="G117" s="16" t="s">
        <v>1079</v>
      </c>
      <c r="H117" s="30" t="s">
        <v>266</v>
      </c>
      <c r="I117" s="16" t="s">
        <v>215</v>
      </c>
      <c r="J117" s="16"/>
      <c r="K117" s="16"/>
    </row>
    <row r="118" spans="1:11" ht="12.75">
      <c r="A118" s="39">
        <f>A117+1</f>
        <v>2</v>
      </c>
      <c r="B118" s="35" t="s">
        <v>575</v>
      </c>
      <c r="C118" s="16" t="s">
        <v>419</v>
      </c>
      <c r="D118" s="87">
        <v>34578</v>
      </c>
      <c r="E118" s="116">
        <v>40211</v>
      </c>
      <c r="F118" s="43">
        <v>421.2346</v>
      </c>
      <c r="G118" s="16" t="s">
        <v>412</v>
      </c>
      <c r="H118" s="16" t="s">
        <v>266</v>
      </c>
      <c r="I118" s="16" t="s">
        <v>413</v>
      </c>
      <c r="J118" s="16"/>
      <c r="K118" s="16"/>
    </row>
    <row r="119" spans="1:11" ht="24">
      <c r="A119" s="39">
        <f>A118+1</f>
        <v>3</v>
      </c>
      <c r="B119" s="35" t="s">
        <v>1979</v>
      </c>
      <c r="C119" s="16" t="s">
        <v>1954</v>
      </c>
      <c r="D119" s="87">
        <v>35005</v>
      </c>
      <c r="E119" s="116">
        <v>40518</v>
      </c>
      <c r="F119" s="43">
        <v>838.1969</v>
      </c>
      <c r="G119" s="16" t="s">
        <v>1578</v>
      </c>
      <c r="H119" s="16" t="s">
        <v>1119</v>
      </c>
      <c r="I119" s="16" t="s">
        <v>34</v>
      </c>
      <c r="J119" s="16"/>
      <c r="K119" s="16"/>
    </row>
    <row r="120" spans="1:11" ht="24">
      <c r="A120" s="39">
        <f>A119+1</f>
        <v>4</v>
      </c>
      <c r="B120" s="35" t="s">
        <v>924</v>
      </c>
      <c r="C120" s="60" t="s">
        <v>845</v>
      </c>
      <c r="D120" s="87">
        <v>35598</v>
      </c>
      <c r="E120" s="116">
        <v>36474</v>
      </c>
      <c r="F120" s="43">
        <v>3708</v>
      </c>
      <c r="G120" s="16" t="s">
        <v>1727</v>
      </c>
      <c r="H120" s="16" t="s">
        <v>266</v>
      </c>
      <c r="I120" s="16" t="s">
        <v>1728</v>
      </c>
      <c r="J120" s="16"/>
      <c r="K120" s="16"/>
    </row>
    <row r="121" spans="1:11" ht="13.5" thickBot="1">
      <c r="A121" s="118">
        <f>A120+1</f>
        <v>5</v>
      </c>
      <c r="B121" s="201" t="s">
        <v>1018</v>
      </c>
      <c r="C121" s="38" t="s">
        <v>883</v>
      </c>
      <c r="D121" s="101">
        <v>35978</v>
      </c>
      <c r="E121" s="198">
        <v>40409</v>
      </c>
      <c r="F121" s="55">
        <v>1044.5351</v>
      </c>
      <c r="G121" s="38" t="s">
        <v>200</v>
      </c>
      <c r="H121" s="38" t="s">
        <v>266</v>
      </c>
      <c r="I121" s="38" t="s">
        <v>772</v>
      </c>
      <c r="J121" s="38"/>
      <c r="K121" s="16"/>
    </row>
    <row r="122" spans="1:11" ht="14.25" thickBot="1" thickTop="1">
      <c r="A122" s="190"/>
      <c r="B122" s="202"/>
      <c r="C122" s="204" t="s">
        <v>1614</v>
      </c>
      <c r="D122" s="194"/>
      <c r="E122" s="266"/>
      <c r="F122" s="193">
        <f>SUM(F117:F121)</f>
        <v>6559.0037999999995</v>
      </c>
      <c r="G122" s="192"/>
      <c r="H122" s="192"/>
      <c r="I122" s="192"/>
      <c r="J122" s="192"/>
      <c r="K122" s="203"/>
    </row>
    <row r="123" spans="1:11" ht="13.5" thickTop="1">
      <c r="A123" s="173"/>
      <c r="B123" s="176"/>
      <c r="C123" s="177"/>
      <c r="D123" s="125"/>
      <c r="E123" s="263"/>
      <c r="F123" s="127"/>
      <c r="G123" s="82"/>
      <c r="H123" s="82"/>
      <c r="I123" s="82"/>
      <c r="J123" s="82"/>
      <c r="K123" s="178"/>
    </row>
    <row r="124" spans="2:11" ht="15">
      <c r="B124" s="6" t="s">
        <v>284</v>
      </c>
      <c r="C124" s="82"/>
      <c r="D124" s="13"/>
      <c r="E124" s="264"/>
      <c r="F124" s="125"/>
      <c r="G124" s="126"/>
      <c r="H124" s="127"/>
      <c r="I124" s="126"/>
      <c r="J124" s="128"/>
      <c r="K124" s="113"/>
    </row>
    <row r="125" spans="1:11" ht="12.75" customHeight="1">
      <c r="A125" s="421" t="s">
        <v>493</v>
      </c>
      <c r="B125" s="419" t="s">
        <v>863</v>
      </c>
      <c r="C125" s="423" t="s">
        <v>198</v>
      </c>
      <c r="D125" s="423" t="s">
        <v>2327</v>
      </c>
      <c r="E125" s="427" t="s">
        <v>492</v>
      </c>
      <c r="F125" s="419" t="s">
        <v>548</v>
      </c>
      <c r="G125" s="419" t="s">
        <v>257</v>
      </c>
      <c r="H125" s="419"/>
      <c r="I125" s="419" t="s">
        <v>2188</v>
      </c>
      <c r="J125" s="419" t="s">
        <v>199</v>
      </c>
      <c r="K125" s="419" t="s">
        <v>1503</v>
      </c>
    </row>
    <row r="126" spans="1:11" ht="19.5" customHeight="1">
      <c r="A126" s="422"/>
      <c r="B126" s="420"/>
      <c r="C126" s="420"/>
      <c r="D126" s="420"/>
      <c r="E126" s="392"/>
      <c r="F126" s="420"/>
      <c r="G126" s="121" t="s">
        <v>478</v>
      </c>
      <c r="H126" s="121" t="s">
        <v>1504</v>
      </c>
      <c r="I126" s="420"/>
      <c r="J126" s="420"/>
      <c r="K126" s="420"/>
    </row>
    <row r="127" spans="1:11" ht="70.5">
      <c r="A127" s="39">
        <v>1</v>
      </c>
      <c r="B127" s="35" t="s">
        <v>1263</v>
      </c>
      <c r="C127" s="16" t="s">
        <v>2024</v>
      </c>
      <c r="D127" s="87">
        <v>33484</v>
      </c>
      <c r="E127" s="116">
        <v>36921</v>
      </c>
      <c r="F127" s="43">
        <v>1640.13</v>
      </c>
      <c r="G127" s="16" t="s">
        <v>2276</v>
      </c>
      <c r="H127" s="30" t="s">
        <v>1119</v>
      </c>
      <c r="I127" s="16" t="s">
        <v>508</v>
      </c>
      <c r="J127" s="16"/>
      <c r="K127" s="27" t="s">
        <v>1765</v>
      </c>
    </row>
    <row r="128" spans="1:11" ht="58.5">
      <c r="A128" s="39">
        <f>A127+1</f>
        <v>2</v>
      </c>
      <c r="B128" s="35" t="s">
        <v>335</v>
      </c>
      <c r="C128" s="16" t="s">
        <v>893</v>
      </c>
      <c r="D128" s="87">
        <v>33590</v>
      </c>
      <c r="E128" s="116">
        <v>40162</v>
      </c>
      <c r="F128" s="43">
        <v>256.2238</v>
      </c>
      <c r="G128" s="16" t="s">
        <v>1763</v>
      </c>
      <c r="H128" s="30" t="s">
        <v>266</v>
      </c>
      <c r="I128" s="16" t="s">
        <v>2273</v>
      </c>
      <c r="J128" s="16"/>
      <c r="K128" s="27" t="s">
        <v>976</v>
      </c>
    </row>
    <row r="129" spans="1:11" ht="60">
      <c r="A129" s="39">
        <f aca="true" t="shared" si="2" ref="A129:A136">A128+1</f>
        <v>3</v>
      </c>
      <c r="B129" s="35" t="s">
        <v>2116</v>
      </c>
      <c r="C129" s="16" t="s">
        <v>1116</v>
      </c>
      <c r="D129" s="87">
        <v>34180</v>
      </c>
      <c r="E129" s="116">
        <v>36921</v>
      </c>
      <c r="F129" s="43">
        <v>2186.354</v>
      </c>
      <c r="G129" s="16" t="s">
        <v>757</v>
      </c>
      <c r="H129" s="30" t="s">
        <v>1119</v>
      </c>
      <c r="I129" s="16" t="s">
        <v>1992</v>
      </c>
      <c r="J129" s="16"/>
      <c r="K129" s="27" t="s">
        <v>1849</v>
      </c>
    </row>
    <row r="130" spans="1:11" ht="59.25">
      <c r="A130" s="39">
        <f t="shared" si="2"/>
        <v>4</v>
      </c>
      <c r="B130" s="35" t="s">
        <v>574</v>
      </c>
      <c r="C130" s="16" t="s">
        <v>1116</v>
      </c>
      <c r="D130" s="87">
        <v>34569</v>
      </c>
      <c r="E130" s="116">
        <v>36921</v>
      </c>
      <c r="F130" s="43">
        <v>1415</v>
      </c>
      <c r="G130" s="16" t="s">
        <v>2112</v>
      </c>
      <c r="H130" s="16" t="s">
        <v>1119</v>
      </c>
      <c r="I130" s="16" t="s">
        <v>1243</v>
      </c>
      <c r="J130" s="16"/>
      <c r="K130" s="27" t="s">
        <v>1849</v>
      </c>
    </row>
    <row r="131" spans="1:11" ht="58.5">
      <c r="A131" s="39">
        <f t="shared" si="2"/>
        <v>5</v>
      </c>
      <c r="B131" s="35" t="s">
        <v>1230</v>
      </c>
      <c r="C131" s="16" t="s">
        <v>956</v>
      </c>
      <c r="D131" s="87">
        <v>34927</v>
      </c>
      <c r="E131" s="116">
        <v>38622</v>
      </c>
      <c r="F131" s="43">
        <v>1943.6091</v>
      </c>
      <c r="G131" s="16" t="s">
        <v>1027</v>
      </c>
      <c r="H131" s="16" t="s">
        <v>266</v>
      </c>
      <c r="I131" s="16" t="s">
        <v>2273</v>
      </c>
      <c r="J131" s="68"/>
      <c r="K131" s="27" t="s">
        <v>1816</v>
      </c>
    </row>
    <row r="132" spans="1:11" ht="47.25">
      <c r="A132" s="39">
        <f t="shared" si="2"/>
        <v>6</v>
      </c>
      <c r="B132" s="35" t="s">
        <v>1038</v>
      </c>
      <c r="C132" s="16" t="s">
        <v>1936</v>
      </c>
      <c r="D132" s="87">
        <v>35009</v>
      </c>
      <c r="E132" s="116">
        <v>36921</v>
      </c>
      <c r="F132" s="43">
        <v>8019</v>
      </c>
      <c r="G132" s="16" t="s">
        <v>2274</v>
      </c>
      <c r="H132" s="16" t="s">
        <v>266</v>
      </c>
      <c r="I132" s="16" t="s">
        <v>840</v>
      </c>
      <c r="J132" s="16"/>
      <c r="K132" s="27" t="s">
        <v>1264</v>
      </c>
    </row>
    <row r="133" spans="1:11" ht="47.25">
      <c r="A133" s="39">
        <f t="shared" si="2"/>
        <v>7</v>
      </c>
      <c r="B133" s="35" t="s">
        <v>1040</v>
      </c>
      <c r="C133" s="16" t="s">
        <v>1938</v>
      </c>
      <c r="D133" s="87">
        <v>35019</v>
      </c>
      <c r="E133" s="116">
        <v>39871</v>
      </c>
      <c r="F133" s="43">
        <v>1686.1412</v>
      </c>
      <c r="G133" s="16" t="s">
        <v>541</v>
      </c>
      <c r="H133" s="16" t="s">
        <v>1119</v>
      </c>
      <c r="I133" s="16" t="s">
        <v>840</v>
      </c>
      <c r="J133" s="16"/>
      <c r="K133" s="27" t="s">
        <v>1265</v>
      </c>
    </row>
    <row r="134" spans="1:11" ht="46.5">
      <c r="A134" s="39">
        <f t="shared" si="2"/>
        <v>8</v>
      </c>
      <c r="B134" s="35" t="s">
        <v>1041</v>
      </c>
      <c r="C134" s="16" t="s">
        <v>1938</v>
      </c>
      <c r="D134" s="87">
        <v>35019</v>
      </c>
      <c r="E134" s="116">
        <v>39871</v>
      </c>
      <c r="F134" s="43">
        <v>5809.5367</v>
      </c>
      <c r="G134" s="16" t="s">
        <v>1634</v>
      </c>
      <c r="H134" s="16" t="s">
        <v>1119</v>
      </c>
      <c r="I134" s="16" t="s">
        <v>840</v>
      </c>
      <c r="J134" s="16"/>
      <c r="K134" s="27" t="s">
        <v>1266</v>
      </c>
    </row>
    <row r="135" spans="1:11" ht="58.5">
      <c r="A135" s="39">
        <f t="shared" si="2"/>
        <v>9</v>
      </c>
      <c r="B135" s="35" t="s">
        <v>2073</v>
      </c>
      <c r="C135" s="16" t="s">
        <v>931</v>
      </c>
      <c r="D135" s="87">
        <v>35688</v>
      </c>
      <c r="E135" s="116">
        <v>37575</v>
      </c>
      <c r="F135" s="43">
        <v>324</v>
      </c>
      <c r="G135" s="16" t="s">
        <v>2305</v>
      </c>
      <c r="H135" s="16" t="s">
        <v>266</v>
      </c>
      <c r="I135" s="16" t="s">
        <v>1891</v>
      </c>
      <c r="J135" s="16"/>
      <c r="K135" s="27" t="s">
        <v>1267</v>
      </c>
    </row>
    <row r="136" spans="1:11" ht="69.75" thickBot="1">
      <c r="A136" s="118">
        <f t="shared" si="2"/>
        <v>10</v>
      </c>
      <c r="B136" s="110" t="s">
        <v>1964</v>
      </c>
      <c r="C136" s="38" t="s">
        <v>1743</v>
      </c>
      <c r="D136" s="101">
        <v>38414</v>
      </c>
      <c r="E136" s="198"/>
      <c r="F136" s="55">
        <v>247.9056</v>
      </c>
      <c r="G136" s="54" t="s">
        <v>1894</v>
      </c>
      <c r="H136" s="54" t="s">
        <v>1119</v>
      </c>
      <c r="I136" s="54" t="s">
        <v>219</v>
      </c>
      <c r="J136" s="54"/>
      <c r="K136" s="54" t="s">
        <v>2110</v>
      </c>
    </row>
    <row r="137" spans="1:11" ht="14.25" thickBot="1" thickTop="1">
      <c r="A137" s="190"/>
      <c r="B137" s="191"/>
      <c r="C137" s="206" t="s">
        <v>1614</v>
      </c>
      <c r="D137" s="194"/>
      <c r="E137" s="199"/>
      <c r="F137" s="193">
        <f>SUM(F127:F136)</f>
        <v>23527.9004</v>
      </c>
      <c r="G137" s="196"/>
      <c r="H137" s="196"/>
      <c r="I137" s="196"/>
      <c r="J137" s="196"/>
      <c r="K137" s="205"/>
    </row>
    <row r="138" spans="1:11" ht="13.5" thickTop="1">
      <c r="A138" s="173"/>
      <c r="B138" s="176"/>
      <c r="C138" s="177"/>
      <c r="D138" s="125"/>
      <c r="E138" s="263"/>
      <c r="F138" s="127"/>
      <c r="G138" s="82"/>
      <c r="H138" s="82"/>
      <c r="I138" s="82"/>
      <c r="J138" s="82"/>
      <c r="K138" s="178"/>
    </row>
    <row r="139" spans="2:11" ht="15">
      <c r="B139" s="6" t="s">
        <v>792</v>
      </c>
      <c r="C139" s="82"/>
      <c r="D139" s="125"/>
      <c r="E139" s="263"/>
      <c r="F139" s="127"/>
      <c r="G139" s="82"/>
      <c r="H139" s="82"/>
      <c r="I139" s="82"/>
      <c r="J139" s="82"/>
      <c r="K139" s="178"/>
    </row>
    <row r="140" spans="1:11" ht="12.75">
      <c r="A140" s="421" t="s">
        <v>493</v>
      </c>
      <c r="B140" s="419" t="s">
        <v>863</v>
      </c>
      <c r="C140" s="423" t="s">
        <v>198</v>
      </c>
      <c r="D140" s="423" t="s">
        <v>2327</v>
      </c>
      <c r="E140" s="427"/>
      <c r="F140" s="419" t="s">
        <v>548</v>
      </c>
      <c r="G140" s="419" t="s">
        <v>257</v>
      </c>
      <c r="H140" s="419"/>
      <c r="I140" s="419" t="s">
        <v>2188</v>
      </c>
      <c r="J140" s="419" t="s">
        <v>199</v>
      </c>
      <c r="K140" s="419" t="s">
        <v>1503</v>
      </c>
    </row>
    <row r="141" spans="1:11" ht="12.75">
      <c r="A141" s="422"/>
      <c r="B141" s="420"/>
      <c r="C141" s="420"/>
      <c r="D141" s="420"/>
      <c r="E141" s="392"/>
      <c r="F141" s="420"/>
      <c r="G141" s="121" t="s">
        <v>478</v>
      </c>
      <c r="H141" s="121" t="s">
        <v>1504</v>
      </c>
      <c r="I141" s="420"/>
      <c r="J141" s="420"/>
      <c r="K141" s="420"/>
    </row>
    <row r="142" spans="1:11" ht="84">
      <c r="A142" s="39">
        <v>1</v>
      </c>
      <c r="B142" s="35" t="s">
        <v>1151</v>
      </c>
      <c r="C142" s="60" t="s">
        <v>845</v>
      </c>
      <c r="D142" s="87">
        <v>33483</v>
      </c>
      <c r="E142" s="265"/>
      <c r="F142" s="43">
        <v>729</v>
      </c>
      <c r="G142" s="16" t="s">
        <v>820</v>
      </c>
      <c r="H142" s="30" t="s">
        <v>1119</v>
      </c>
      <c r="I142" s="16" t="s">
        <v>2306</v>
      </c>
      <c r="J142" s="16"/>
      <c r="K142" s="16" t="s">
        <v>432</v>
      </c>
    </row>
    <row r="143" spans="1:11" ht="84">
      <c r="A143" s="39">
        <f>A142+1</f>
        <v>2</v>
      </c>
      <c r="B143" s="35" t="s">
        <v>336</v>
      </c>
      <c r="C143" s="16" t="s">
        <v>2025</v>
      </c>
      <c r="D143" s="87">
        <v>33624</v>
      </c>
      <c r="E143" s="265"/>
      <c r="F143" s="43">
        <v>486</v>
      </c>
      <c r="G143" s="16" t="s">
        <v>265</v>
      </c>
      <c r="H143" s="30" t="s">
        <v>266</v>
      </c>
      <c r="I143" s="16" t="s">
        <v>2273</v>
      </c>
      <c r="J143" s="16"/>
      <c r="K143" s="16" t="s">
        <v>816</v>
      </c>
    </row>
    <row r="144" spans="1:11" ht="60">
      <c r="A144" s="39">
        <f>A143+1</f>
        <v>3</v>
      </c>
      <c r="B144" s="35" t="s">
        <v>1091</v>
      </c>
      <c r="C144" s="16" t="s">
        <v>1494</v>
      </c>
      <c r="D144" s="87">
        <v>35226</v>
      </c>
      <c r="E144" s="265"/>
      <c r="F144" s="43">
        <v>241</v>
      </c>
      <c r="G144" s="16" t="s">
        <v>820</v>
      </c>
      <c r="H144" s="16" t="s">
        <v>1119</v>
      </c>
      <c r="I144" s="16" t="s">
        <v>944</v>
      </c>
      <c r="J144" s="16" t="s">
        <v>1035</v>
      </c>
      <c r="K144" s="16" t="s">
        <v>1075</v>
      </c>
    </row>
    <row r="145" spans="1:11" ht="36.75" thickBot="1">
      <c r="A145" s="118">
        <f>A144+1</f>
        <v>4</v>
      </c>
      <c r="B145" s="201" t="s">
        <v>237</v>
      </c>
      <c r="C145" s="38" t="s">
        <v>1943</v>
      </c>
      <c r="D145" s="101">
        <v>35639</v>
      </c>
      <c r="E145" s="267"/>
      <c r="F145" s="55">
        <v>710</v>
      </c>
      <c r="G145" s="38" t="s">
        <v>265</v>
      </c>
      <c r="H145" s="38" t="s">
        <v>266</v>
      </c>
      <c r="I145" s="38" t="s">
        <v>2273</v>
      </c>
      <c r="J145" s="38"/>
      <c r="K145" s="38" t="s">
        <v>1287</v>
      </c>
    </row>
    <row r="146" spans="1:11" ht="14.25" thickBot="1" thickTop="1">
      <c r="A146" s="190"/>
      <c r="B146" s="202"/>
      <c r="C146" s="206" t="s">
        <v>1614</v>
      </c>
      <c r="D146" s="194"/>
      <c r="E146" s="266"/>
      <c r="F146" s="193">
        <f>SUM(F142:F145)</f>
        <v>2166</v>
      </c>
      <c r="G146" s="192"/>
      <c r="H146" s="192"/>
      <c r="I146" s="192"/>
      <c r="J146" s="192"/>
      <c r="K146" s="197"/>
    </row>
    <row r="147" spans="1:11" ht="13.5" thickTop="1">
      <c r="A147" s="173"/>
      <c r="B147" s="176"/>
      <c r="C147" s="177"/>
      <c r="D147" s="125"/>
      <c r="E147" s="263"/>
      <c r="F147" s="127"/>
      <c r="G147" s="82"/>
      <c r="H147" s="82"/>
      <c r="I147" s="82"/>
      <c r="J147" s="82"/>
      <c r="K147" s="178"/>
    </row>
    <row r="148" spans="2:11" ht="15">
      <c r="B148" s="6" t="s">
        <v>1612</v>
      </c>
      <c r="C148" s="82"/>
      <c r="D148" s="13"/>
      <c r="E148" s="264"/>
      <c r="F148" s="125"/>
      <c r="G148" s="126"/>
      <c r="H148" s="127"/>
      <c r="I148" s="126"/>
      <c r="J148" s="128"/>
      <c r="K148" s="113"/>
    </row>
    <row r="149" spans="1:11" ht="12.75">
      <c r="A149" s="421" t="s">
        <v>493</v>
      </c>
      <c r="B149" s="419" t="s">
        <v>863</v>
      </c>
      <c r="C149" s="423" t="s">
        <v>198</v>
      </c>
      <c r="D149" s="423" t="s">
        <v>2327</v>
      </c>
      <c r="E149" s="427" t="s">
        <v>492</v>
      </c>
      <c r="F149" s="419" t="s">
        <v>548</v>
      </c>
      <c r="G149" s="419" t="s">
        <v>257</v>
      </c>
      <c r="H149" s="419"/>
      <c r="I149" s="419" t="s">
        <v>2188</v>
      </c>
      <c r="J149" s="419" t="s">
        <v>199</v>
      </c>
      <c r="K149" s="419" t="s">
        <v>1503</v>
      </c>
    </row>
    <row r="150" spans="1:11" ht="19.5" customHeight="1">
      <c r="A150" s="422"/>
      <c r="B150" s="420"/>
      <c r="C150" s="420"/>
      <c r="D150" s="420"/>
      <c r="E150" s="392"/>
      <c r="F150" s="420"/>
      <c r="G150" s="121" t="s">
        <v>478</v>
      </c>
      <c r="H150" s="121" t="s">
        <v>1504</v>
      </c>
      <c r="I150" s="420"/>
      <c r="J150" s="420"/>
      <c r="K150" s="420"/>
    </row>
    <row r="151" spans="1:11" ht="48">
      <c r="A151" s="39">
        <v>1</v>
      </c>
      <c r="B151" s="35" t="s">
        <v>2115</v>
      </c>
      <c r="C151" s="16" t="s">
        <v>133</v>
      </c>
      <c r="D151" s="87">
        <v>34152</v>
      </c>
      <c r="E151" s="87">
        <v>40409</v>
      </c>
      <c r="F151" s="43">
        <v>350.936</v>
      </c>
      <c r="G151" s="16" t="s">
        <v>978</v>
      </c>
      <c r="H151" s="30" t="s">
        <v>266</v>
      </c>
      <c r="I151" s="30" t="s">
        <v>817</v>
      </c>
      <c r="J151" s="16" t="s">
        <v>1713</v>
      </c>
      <c r="K151" s="16" t="s">
        <v>1407</v>
      </c>
    </row>
    <row r="152" spans="1:11" ht="48">
      <c r="A152" s="39">
        <f>A151+1</f>
        <v>2</v>
      </c>
      <c r="B152" s="61" t="s">
        <v>1807</v>
      </c>
      <c r="C152" s="16" t="s">
        <v>1635</v>
      </c>
      <c r="D152" s="87">
        <v>38145</v>
      </c>
      <c r="E152" s="116">
        <v>40603</v>
      </c>
      <c r="F152" s="43">
        <v>840.5271</v>
      </c>
      <c r="G152" s="53" t="s">
        <v>1855</v>
      </c>
      <c r="H152" s="32" t="s">
        <v>1119</v>
      </c>
      <c r="I152" s="32" t="s">
        <v>2293</v>
      </c>
      <c r="J152" s="32"/>
      <c r="K152" s="16" t="s">
        <v>1408</v>
      </c>
    </row>
    <row r="153" spans="5:6" ht="12.75">
      <c r="E153" s="268"/>
      <c r="F153" s="272">
        <f>SUM(F151:F152)</f>
        <v>1191.4631</v>
      </c>
    </row>
    <row r="154" spans="2:11" ht="15">
      <c r="B154" s="6" t="s">
        <v>1613</v>
      </c>
      <c r="C154" s="82"/>
      <c r="D154" s="13"/>
      <c r="E154" s="264"/>
      <c r="F154" s="125"/>
      <c r="G154" s="126"/>
      <c r="H154" s="127"/>
      <c r="I154" s="126"/>
      <c r="J154" s="128"/>
      <c r="K154" s="113"/>
    </row>
    <row r="155" spans="1:11" ht="19.5" customHeight="1">
      <c r="A155" s="421" t="s">
        <v>493</v>
      </c>
      <c r="B155" s="419" t="s">
        <v>863</v>
      </c>
      <c r="C155" s="423" t="s">
        <v>198</v>
      </c>
      <c r="D155" s="423" t="s">
        <v>2327</v>
      </c>
      <c r="E155" s="427" t="s">
        <v>492</v>
      </c>
      <c r="F155" s="419" t="s">
        <v>548</v>
      </c>
      <c r="G155" s="419" t="s">
        <v>257</v>
      </c>
      <c r="H155" s="419"/>
      <c r="I155" s="419" t="s">
        <v>2188</v>
      </c>
      <c r="J155" s="419" t="s">
        <v>199</v>
      </c>
      <c r="K155" s="424" t="s">
        <v>1268</v>
      </c>
    </row>
    <row r="156" spans="1:11" ht="19.5" customHeight="1">
      <c r="A156" s="422"/>
      <c r="B156" s="420"/>
      <c r="C156" s="420"/>
      <c r="D156" s="420"/>
      <c r="E156" s="392"/>
      <c r="F156" s="420"/>
      <c r="G156" s="121" t="s">
        <v>478</v>
      </c>
      <c r="H156" s="121" t="s">
        <v>1504</v>
      </c>
      <c r="I156" s="420"/>
      <c r="J156" s="420"/>
      <c r="K156" s="425"/>
    </row>
    <row r="157" spans="1:11" ht="60">
      <c r="A157" s="39">
        <v>1</v>
      </c>
      <c r="B157" s="20" t="s">
        <v>82</v>
      </c>
      <c r="C157" s="19" t="s">
        <v>206</v>
      </c>
      <c r="D157" s="87">
        <v>33302</v>
      </c>
      <c r="E157" s="87">
        <v>35908</v>
      </c>
      <c r="F157" s="180">
        <v>486</v>
      </c>
      <c r="G157" s="19" t="s">
        <v>1093</v>
      </c>
      <c r="H157" s="136" t="s">
        <v>1119</v>
      </c>
      <c r="I157" s="136" t="s">
        <v>219</v>
      </c>
      <c r="J157" s="136"/>
      <c r="K157" s="19" t="s">
        <v>1901</v>
      </c>
    </row>
    <row r="158" spans="1:11" ht="36">
      <c r="A158" s="39">
        <f aca="true" t="shared" si="3" ref="A158:A236">SUM(A157+1)</f>
        <v>2</v>
      </c>
      <c r="B158" s="20" t="s">
        <v>1083</v>
      </c>
      <c r="C158" s="19" t="s">
        <v>977</v>
      </c>
      <c r="D158" s="87">
        <v>33366</v>
      </c>
      <c r="E158" s="87">
        <v>33634</v>
      </c>
      <c r="F158" s="180">
        <v>81</v>
      </c>
      <c r="G158" s="19" t="s">
        <v>820</v>
      </c>
      <c r="H158" s="136" t="s">
        <v>1119</v>
      </c>
      <c r="I158" s="19" t="s">
        <v>1532</v>
      </c>
      <c r="J158" s="19"/>
      <c r="K158" s="19" t="s">
        <v>639</v>
      </c>
    </row>
    <row r="159" spans="1:11" ht="48">
      <c r="A159" s="39">
        <f t="shared" si="3"/>
        <v>3</v>
      </c>
      <c r="B159" s="20" t="s">
        <v>1084</v>
      </c>
      <c r="C159" s="16" t="s">
        <v>1533</v>
      </c>
      <c r="D159" s="87">
        <v>33400</v>
      </c>
      <c r="E159" s="87">
        <v>35331</v>
      </c>
      <c r="F159" s="181">
        <v>486</v>
      </c>
      <c r="G159" s="16" t="s">
        <v>200</v>
      </c>
      <c r="H159" s="30" t="s">
        <v>266</v>
      </c>
      <c r="I159" s="16" t="s">
        <v>1753</v>
      </c>
      <c r="J159" s="16"/>
      <c r="K159" s="15" t="s">
        <v>1280</v>
      </c>
    </row>
    <row r="160" spans="1:11" ht="48">
      <c r="A160" s="39">
        <f t="shared" si="3"/>
        <v>4</v>
      </c>
      <c r="B160" s="20" t="s">
        <v>2086</v>
      </c>
      <c r="C160" s="16" t="s">
        <v>406</v>
      </c>
      <c r="D160" s="87">
        <v>33406</v>
      </c>
      <c r="E160" s="87">
        <v>36983</v>
      </c>
      <c r="F160" s="181">
        <v>1825.54</v>
      </c>
      <c r="G160" s="16" t="s">
        <v>2266</v>
      </c>
      <c r="H160" s="30" t="s">
        <v>266</v>
      </c>
      <c r="I160" s="30" t="s">
        <v>2267</v>
      </c>
      <c r="J160" s="30"/>
      <c r="K160" s="15" t="s">
        <v>1333</v>
      </c>
    </row>
    <row r="161" spans="1:11" ht="36">
      <c r="A161" s="39">
        <f t="shared" si="3"/>
        <v>5</v>
      </c>
      <c r="B161" s="95" t="s">
        <v>1706</v>
      </c>
      <c r="C161" s="16" t="s">
        <v>941</v>
      </c>
      <c r="D161" s="87">
        <v>33409</v>
      </c>
      <c r="E161" s="87">
        <v>35310</v>
      </c>
      <c r="F161" s="181">
        <v>1744</v>
      </c>
      <c r="G161" s="16" t="s">
        <v>1248</v>
      </c>
      <c r="H161" s="30" t="s">
        <v>1119</v>
      </c>
      <c r="I161" s="16"/>
      <c r="J161" s="16"/>
      <c r="K161" s="16" t="s">
        <v>1900</v>
      </c>
    </row>
    <row r="162" spans="1:11" ht="36">
      <c r="A162" s="39">
        <f t="shared" si="3"/>
        <v>6</v>
      </c>
      <c r="B162" s="95" t="s">
        <v>822</v>
      </c>
      <c r="C162" s="16" t="s">
        <v>1607</v>
      </c>
      <c r="D162" s="87">
        <v>33410</v>
      </c>
      <c r="E162" s="87">
        <v>38035</v>
      </c>
      <c r="F162" s="43">
        <v>648</v>
      </c>
      <c r="G162" s="16" t="s">
        <v>1368</v>
      </c>
      <c r="H162" s="30" t="s">
        <v>1119</v>
      </c>
      <c r="I162" s="30" t="s">
        <v>34</v>
      </c>
      <c r="J162" s="30"/>
      <c r="K162" s="16" t="s">
        <v>127</v>
      </c>
    </row>
    <row r="163" spans="1:11" ht="12.75">
      <c r="A163" s="39">
        <f t="shared" si="3"/>
        <v>7</v>
      </c>
      <c r="B163" s="95" t="s">
        <v>1153</v>
      </c>
      <c r="C163" s="16" t="s">
        <v>977</v>
      </c>
      <c r="D163" s="87">
        <v>33427</v>
      </c>
      <c r="E163" s="87">
        <v>33889</v>
      </c>
      <c r="F163" s="181">
        <v>81</v>
      </c>
      <c r="G163" s="16" t="s">
        <v>820</v>
      </c>
      <c r="H163" s="30" t="s">
        <v>1119</v>
      </c>
      <c r="I163" s="16" t="s">
        <v>34</v>
      </c>
      <c r="J163" s="16"/>
      <c r="K163" s="16"/>
    </row>
    <row r="164" spans="1:11" ht="12.75">
      <c r="A164" s="39">
        <f t="shared" si="3"/>
        <v>8</v>
      </c>
      <c r="B164" s="95" t="s">
        <v>894</v>
      </c>
      <c r="C164" s="16" t="s">
        <v>977</v>
      </c>
      <c r="D164" s="87">
        <v>33427</v>
      </c>
      <c r="E164" s="87">
        <v>33809</v>
      </c>
      <c r="F164" s="181">
        <v>81</v>
      </c>
      <c r="G164" s="16" t="s">
        <v>820</v>
      </c>
      <c r="H164" s="30" t="s">
        <v>1119</v>
      </c>
      <c r="I164" s="16" t="s">
        <v>34</v>
      </c>
      <c r="J164" s="16"/>
      <c r="K164" s="16"/>
    </row>
    <row r="165" spans="1:11" ht="48">
      <c r="A165" s="39">
        <f t="shared" si="3"/>
        <v>9</v>
      </c>
      <c r="B165" s="95" t="s">
        <v>2087</v>
      </c>
      <c r="C165" s="16" t="s">
        <v>2237</v>
      </c>
      <c r="D165" s="87">
        <v>33483</v>
      </c>
      <c r="E165" s="87">
        <v>36921</v>
      </c>
      <c r="F165" s="181">
        <v>252.44</v>
      </c>
      <c r="G165" s="16" t="s">
        <v>982</v>
      </c>
      <c r="H165" s="30" t="s">
        <v>1119</v>
      </c>
      <c r="I165" s="16" t="s">
        <v>215</v>
      </c>
      <c r="J165" s="16"/>
      <c r="K165" s="15" t="s">
        <v>1333</v>
      </c>
    </row>
    <row r="166" spans="1:11" ht="48">
      <c r="A166" s="39">
        <f t="shared" si="3"/>
        <v>10</v>
      </c>
      <c r="B166" s="95" t="s">
        <v>895</v>
      </c>
      <c r="C166" s="60" t="s">
        <v>1934</v>
      </c>
      <c r="D166" s="87">
        <v>33483</v>
      </c>
      <c r="E166" s="87">
        <v>36495</v>
      </c>
      <c r="F166" s="181">
        <v>486</v>
      </c>
      <c r="G166" s="16" t="s">
        <v>218</v>
      </c>
      <c r="H166" s="30" t="s">
        <v>1119</v>
      </c>
      <c r="I166" s="16" t="s">
        <v>219</v>
      </c>
      <c r="J166" s="16"/>
      <c r="K166" s="16" t="s">
        <v>638</v>
      </c>
    </row>
    <row r="167" spans="1:11" ht="48">
      <c r="A167" s="39">
        <f t="shared" si="3"/>
        <v>11</v>
      </c>
      <c r="B167" s="95" t="s">
        <v>1227</v>
      </c>
      <c r="C167" s="16" t="s">
        <v>1968</v>
      </c>
      <c r="D167" s="87">
        <v>33483</v>
      </c>
      <c r="E167" s="87">
        <v>37575</v>
      </c>
      <c r="F167" s="181">
        <v>405</v>
      </c>
      <c r="G167" s="16" t="s">
        <v>978</v>
      </c>
      <c r="H167" s="30" t="s">
        <v>266</v>
      </c>
      <c r="I167" s="16" t="s">
        <v>2273</v>
      </c>
      <c r="J167" s="16"/>
      <c r="K167" s="16" t="s">
        <v>638</v>
      </c>
    </row>
    <row r="168" spans="1:11" ht="84">
      <c r="A168" s="39">
        <f t="shared" si="3"/>
        <v>12</v>
      </c>
      <c r="B168" s="95" t="s">
        <v>1483</v>
      </c>
      <c r="C168" s="60" t="s">
        <v>264</v>
      </c>
      <c r="D168" s="87">
        <v>33483</v>
      </c>
      <c r="E168" s="87">
        <v>38394</v>
      </c>
      <c r="F168" s="43">
        <v>1539</v>
      </c>
      <c r="G168" s="16" t="s">
        <v>2274</v>
      </c>
      <c r="H168" s="30" t="s">
        <v>266</v>
      </c>
      <c r="I168" s="16" t="s">
        <v>243</v>
      </c>
      <c r="J168" s="16"/>
      <c r="K168" s="16" t="s">
        <v>2190</v>
      </c>
    </row>
    <row r="169" spans="1:11" ht="24">
      <c r="A169" s="39">
        <f t="shared" si="3"/>
        <v>13</v>
      </c>
      <c r="B169" s="95" t="s">
        <v>440</v>
      </c>
      <c r="C169" s="60" t="s">
        <v>264</v>
      </c>
      <c r="D169" s="87">
        <v>33483</v>
      </c>
      <c r="E169" s="87">
        <v>37904</v>
      </c>
      <c r="F169" s="43">
        <v>405</v>
      </c>
      <c r="G169" s="16" t="s">
        <v>1724</v>
      </c>
      <c r="H169" s="30" t="s">
        <v>266</v>
      </c>
      <c r="I169" s="16" t="s">
        <v>117</v>
      </c>
      <c r="J169" s="16"/>
      <c r="K169" s="16" t="s">
        <v>129</v>
      </c>
    </row>
    <row r="170" spans="1:11" ht="84">
      <c r="A170" s="39">
        <f t="shared" si="3"/>
        <v>14</v>
      </c>
      <c r="B170" s="35" t="s">
        <v>1049</v>
      </c>
      <c r="C170" s="16" t="s">
        <v>81</v>
      </c>
      <c r="D170" s="87">
        <v>33486</v>
      </c>
      <c r="E170" s="87">
        <v>39245</v>
      </c>
      <c r="F170" s="43">
        <v>1169.969</v>
      </c>
      <c r="G170" s="16" t="s">
        <v>247</v>
      </c>
      <c r="H170" s="30" t="s">
        <v>1119</v>
      </c>
      <c r="I170" s="16" t="s">
        <v>34</v>
      </c>
      <c r="J170" s="16"/>
      <c r="K170" s="46" t="s">
        <v>1441</v>
      </c>
    </row>
    <row r="171" spans="1:11" ht="12.75">
      <c r="A171" s="39">
        <f t="shared" si="3"/>
        <v>15</v>
      </c>
      <c r="B171" s="95" t="s">
        <v>896</v>
      </c>
      <c r="C171" s="16" t="s">
        <v>516</v>
      </c>
      <c r="D171" s="87">
        <v>33486</v>
      </c>
      <c r="E171" s="87">
        <v>35493</v>
      </c>
      <c r="F171" s="181">
        <v>81</v>
      </c>
      <c r="G171" s="16" t="s">
        <v>218</v>
      </c>
      <c r="H171" s="30" t="s">
        <v>1119</v>
      </c>
      <c r="I171" s="16" t="s">
        <v>34</v>
      </c>
      <c r="J171" s="16"/>
      <c r="K171" s="16"/>
    </row>
    <row r="172" spans="1:11" ht="12.75">
      <c r="A172" s="39">
        <f t="shared" si="3"/>
        <v>16</v>
      </c>
      <c r="B172" s="95" t="s">
        <v>491</v>
      </c>
      <c r="C172" s="16" t="s">
        <v>517</v>
      </c>
      <c r="D172" s="87">
        <v>33491</v>
      </c>
      <c r="E172" s="87">
        <v>35908</v>
      </c>
      <c r="F172" s="181">
        <v>81</v>
      </c>
      <c r="G172" s="16" t="s">
        <v>820</v>
      </c>
      <c r="H172" s="30" t="s">
        <v>1119</v>
      </c>
      <c r="I172" s="16" t="s">
        <v>1543</v>
      </c>
      <c r="J172" s="16"/>
      <c r="K172" s="19" t="s">
        <v>1370</v>
      </c>
    </row>
    <row r="173" spans="1:11" ht="12.75">
      <c r="A173" s="39">
        <f t="shared" si="3"/>
        <v>17</v>
      </c>
      <c r="B173" s="95" t="s">
        <v>629</v>
      </c>
      <c r="C173" s="16" t="s">
        <v>1232</v>
      </c>
      <c r="D173" s="87">
        <v>33582</v>
      </c>
      <c r="E173" s="87">
        <v>36955</v>
      </c>
      <c r="F173" s="181">
        <v>162</v>
      </c>
      <c r="G173" s="16" t="s">
        <v>1251</v>
      </c>
      <c r="H173" s="30" t="s">
        <v>1119</v>
      </c>
      <c r="I173" s="16" t="s">
        <v>503</v>
      </c>
      <c r="J173" s="16"/>
      <c r="K173" s="16" t="s">
        <v>659</v>
      </c>
    </row>
    <row r="174" spans="1:11" ht="12.75">
      <c r="A174" s="39">
        <f t="shared" si="3"/>
        <v>18</v>
      </c>
      <c r="B174" s="95" t="s">
        <v>960</v>
      </c>
      <c r="C174" s="16" t="s">
        <v>362</v>
      </c>
      <c r="D174" s="87">
        <v>33590</v>
      </c>
      <c r="E174" s="87">
        <v>35367</v>
      </c>
      <c r="F174" s="181">
        <v>2187</v>
      </c>
      <c r="G174" s="16" t="s">
        <v>200</v>
      </c>
      <c r="H174" s="30" t="s">
        <v>266</v>
      </c>
      <c r="I174" s="16" t="s">
        <v>393</v>
      </c>
      <c r="J174" s="16"/>
      <c r="K174" s="16"/>
    </row>
    <row r="175" spans="1:11" ht="24">
      <c r="A175" s="39">
        <f t="shared" si="3"/>
        <v>19</v>
      </c>
      <c r="B175" s="95" t="s">
        <v>188</v>
      </c>
      <c r="C175" s="16" t="s">
        <v>1667</v>
      </c>
      <c r="D175" s="87">
        <v>33619</v>
      </c>
      <c r="E175" s="87">
        <v>36136</v>
      </c>
      <c r="F175" s="181">
        <v>1863</v>
      </c>
      <c r="G175" s="16" t="s">
        <v>1233</v>
      </c>
      <c r="H175" s="30" t="s">
        <v>266</v>
      </c>
      <c r="I175" s="16" t="s">
        <v>1707</v>
      </c>
      <c r="J175" s="16"/>
      <c r="K175" s="16" t="s">
        <v>1442</v>
      </c>
    </row>
    <row r="176" spans="1:11" ht="24">
      <c r="A176" s="39">
        <f t="shared" si="3"/>
        <v>20</v>
      </c>
      <c r="B176" s="95" t="s">
        <v>2141</v>
      </c>
      <c r="C176" s="16" t="s">
        <v>1667</v>
      </c>
      <c r="D176" s="87">
        <v>33619</v>
      </c>
      <c r="E176" s="87">
        <v>37571</v>
      </c>
      <c r="F176" s="182">
        <v>2187</v>
      </c>
      <c r="G176" s="16" t="s">
        <v>1668</v>
      </c>
      <c r="H176" s="30" t="s">
        <v>266</v>
      </c>
      <c r="I176" s="16" t="s">
        <v>2267</v>
      </c>
      <c r="J176" s="16"/>
      <c r="K176" s="16"/>
    </row>
    <row r="177" spans="1:11" ht="12.75">
      <c r="A177" s="39">
        <f t="shared" si="3"/>
        <v>21</v>
      </c>
      <c r="B177" s="95" t="s">
        <v>923</v>
      </c>
      <c r="C177" s="16" t="s">
        <v>2121</v>
      </c>
      <c r="D177" s="87">
        <v>33615</v>
      </c>
      <c r="E177" s="87">
        <v>35908</v>
      </c>
      <c r="F177" s="181">
        <v>162</v>
      </c>
      <c r="G177" s="16" t="s">
        <v>2265</v>
      </c>
      <c r="H177" s="30" t="s">
        <v>1119</v>
      </c>
      <c r="I177" s="16" t="s">
        <v>219</v>
      </c>
      <c r="J177" s="16"/>
      <c r="K177" s="19" t="s">
        <v>1370</v>
      </c>
    </row>
    <row r="178" spans="1:11" ht="12.75">
      <c r="A178" s="39">
        <f t="shared" si="3"/>
        <v>22</v>
      </c>
      <c r="B178" s="95" t="s">
        <v>564</v>
      </c>
      <c r="C178" s="16" t="s">
        <v>968</v>
      </c>
      <c r="D178" s="87">
        <v>33661</v>
      </c>
      <c r="E178" s="87">
        <v>35908</v>
      </c>
      <c r="F178" s="181">
        <v>82.4607</v>
      </c>
      <c r="G178" s="16" t="s">
        <v>1579</v>
      </c>
      <c r="H178" s="30" t="s">
        <v>1119</v>
      </c>
      <c r="I178" s="16" t="s">
        <v>1606</v>
      </c>
      <c r="J178" s="16"/>
      <c r="K178" s="19" t="s">
        <v>1370</v>
      </c>
    </row>
    <row r="179" spans="1:11" ht="12.75">
      <c r="A179" s="39">
        <f t="shared" si="3"/>
        <v>23</v>
      </c>
      <c r="B179" s="95" t="s">
        <v>565</v>
      </c>
      <c r="C179" s="16" t="s">
        <v>1708</v>
      </c>
      <c r="D179" s="87">
        <v>33666</v>
      </c>
      <c r="E179" s="87">
        <v>35908</v>
      </c>
      <c r="F179" s="181">
        <v>140.35</v>
      </c>
      <c r="G179" s="16" t="s">
        <v>1709</v>
      </c>
      <c r="H179" s="30" t="s">
        <v>1119</v>
      </c>
      <c r="I179" s="16" t="s">
        <v>503</v>
      </c>
      <c r="J179" s="16"/>
      <c r="K179" s="19" t="s">
        <v>1370</v>
      </c>
    </row>
    <row r="180" spans="1:11" ht="24">
      <c r="A180" s="39">
        <f t="shared" si="3"/>
        <v>24</v>
      </c>
      <c r="B180" s="95" t="s">
        <v>2142</v>
      </c>
      <c r="C180" s="16" t="s">
        <v>2162</v>
      </c>
      <c r="D180" s="87">
        <v>33666</v>
      </c>
      <c r="E180" s="87">
        <v>36941</v>
      </c>
      <c r="F180" s="181">
        <v>1598.2571</v>
      </c>
      <c r="G180" s="16" t="s">
        <v>2276</v>
      </c>
      <c r="H180" s="30" t="s">
        <v>1119</v>
      </c>
      <c r="I180" s="16" t="s">
        <v>508</v>
      </c>
      <c r="J180" s="16"/>
      <c r="K180" s="16" t="s">
        <v>659</v>
      </c>
    </row>
    <row r="181" spans="1:11" ht="12.75">
      <c r="A181" s="39">
        <f t="shared" si="3"/>
        <v>25</v>
      </c>
      <c r="B181" s="95" t="s">
        <v>2117</v>
      </c>
      <c r="C181" s="16" t="s">
        <v>1667</v>
      </c>
      <c r="D181" s="87">
        <v>33666</v>
      </c>
      <c r="E181" s="87">
        <v>35289</v>
      </c>
      <c r="F181" s="181">
        <v>1134</v>
      </c>
      <c r="G181" s="16" t="s">
        <v>2163</v>
      </c>
      <c r="H181" s="30" t="s">
        <v>266</v>
      </c>
      <c r="I181" s="16" t="s">
        <v>2164</v>
      </c>
      <c r="J181" s="16"/>
      <c r="K181" s="16"/>
    </row>
    <row r="182" spans="1:11" ht="12.75">
      <c r="A182" s="39">
        <f t="shared" si="3"/>
        <v>26</v>
      </c>
      <c r="B182" s="95" t="s">
        <v>992</v>
      </c>
      <c r="C182" s="16" t="s">
        <v>2237</v>
      </c>
      <c r="D182" s="87">
        <v>33667</v>
      </c>
      <c r="E182" s="87">
        <v>36921</v>
      </c>
      <c r="F182" s="181">
        <v>243</v>
      </c>
      <c r="G182" s="16" t="s">
        <v>466</v>
      </c>
      <c r="H182" s="30" t="s">
        <v>1119</v>
      </c>
      <c r="I182" s="16" t="s">
        <v>34</v>
      </c>
      <c r="J182" s="16"/>
      <c r="K182" s="16" t="s">
        <v>659</v>
      </c>
    </row>
    <row r="183" spans="1:11" ht="36">
      <c r="A183" s="39">
        <f t="shared" si="3"/>
        <v>27</v>
      </c>
      <c r="B183" s="35" t="s">
        <v>966</v>
      </c>
      <c r="C183" s="30" t="s">
        <v>669</v>
      </c>
      <c r="D183" s="87">
        <v>33688</v>
      </c>
      <c r="E183" s="87">
        <v>37145</v>
      </c>
      <c r="F183" s="43">
        <v>336</v>
      </c>
      <c r="G183" s="16" t="s">
        <v>670</v>
      </c>
      <c r="H183" s="30" t="s">
        <v>1119</v>
      </c>
      <c r="I183" s="16" t="s">
        <v>671</v>
      </c>
      <c r="J183" s="16"/>
      <c r="K183" s="16" t="s">
        <v>2222</v>
      </c>
    </row>
    <row r="184" spans="1:11" ht="24">
      <c r="A184" s="39">
        <f t="shared" si="3"/>
        <v>28</v>
      </c>
      <c r="B184" s="95" t="s">
        <v>1679</v>
      </c>
      <c r="C184" s="30" t="s">
        <v>1537</v>
      </c>
      <c r="D184" s="87">
        <v>33693</v>
      </c>
      <c r="E184" s="87">
        <v>35908</v>
      </c>
      <c r="F184" s="181">
        <v>84.1514</v>
      </c>
      <c r="G184" s="16" t="s">
        <v>1538</v>
      </c>
      <c r="H184" s="30" t="s">
        <v>1119</v>
      </c>
      <c r="I184" s="16" t="s">
        <v>1199</v>
      </c>
      <c r="J184" s="16"/>
      <c r="K184" s="19" t="s">
        <v>1370</v>
      </c>
    </row>
    <row r="185" spans="1:11" ht="24">
      <c r="A185" s="39">
        <f t="shared" si="3"/>
        <v>29</v>
      </c>
      <c r="B185" s="95" t="s">
        <v>803</v>
      </c>
      <c r="C185" s="30" t="s">
        <v>1539</v>
      </c>
      <c r="D185" s="87">
        <v>33732</v>
      </c>
      <c r="E185" s="87">
        <v>34548</v>
      </c>
      <c r="F185" s="181">
        <v>4941</v>
      </c>
      <c r="G185" s="16" t="s">
        <v>2118</v>
      </c>
      <c r="H185" s="30" t="s">
        <v>266</v>
      </c>
      <c r="I185" s="16" t="s">
        <v>243</v>
      </c>
      <c r="J185" s="16"/>
      <c r="K185" s="16"/>
    </row>
    <row r="186" spans="1:11" ht="72">
      <c r="A186" s="39">
        <f t="shared" si="3"/>
        <v>30</v>
      </c>
      <c r="B186" s="35" t="s">
        <v>338</v>
      </c>
      <c r="C186" s="30" t="s">
        <v>2291</v>
      </c>
      <c r="D186" s="87">
        <v>33757</v>
      </c>
      <c r="E186" s="87">
        <v>39329</v>
      </c>
      <c r="F186" s="43">
        <v>168.2447</v>
      </c>
      <c r="G186" s="16" t="s">
        <v>1605</v>
      </c>
      <c r="H186" s="30" t="s">
        <v>1119</v>
      </c>
      <c r="I186" s="30" t="s">
        <v>503</v>
      </c>
      <c r="J186" s="30"/>
      <c r="K186" s="16" t="s">
        <v>1633</v>
      </c>
    </row>
    <row r="187" spans="1:11" ht="12.75">
      <c r="A187" s="39">
        <f t="shared" si="3"/>
        <v>31</v>
      </c>
      <c r="B187" s="95" t="s">
        <v>2295</v>
      </c>
      <c r="C187" s="30" t="s">
        <v>835</v>
      </c>
      <c r="D187" s="87">
        <v>33758</v>
      </c>
      <c r="E187" s="87">
        <v>35908</v>
      </c>
      <c r="F187" s="181">
        <v>486</v>
      </c>
      <c r="G187" s="16" t="s">
        <v>1578</v>
      </c>
      <c r="H187" s="30" t="s">
        <v>1119</v>
      </c>
      <c r="I187" s="30" t="s">
        <v>2164</v>
      </c>
      <c r="J187" s="30"/>
      <c r="K187" s="19" t="s">
        <v>1370</v>
      </c>
    </row>
    <row r="188" spans="1:11" ht="12.75">
      <c r="A188" s="39">
        <f t="shared" si="3"/>
        <v>32</v>
      </c>
      <c r="B188" s="95" t="s">
        <v>1660</v>
      </c>
      <c r="C188" s="30" t="s">
        <v>362</v>
      </c>
      <c r="D188" s="87">
        <v>33764</v>
      </c>
      <c r="E188" s="87">
        <v>36504</v>
      </c>
      <c r="F188" s="181">
        <v>284</v>
      </c>
      <c r="G188" s="16" t="s">
        <v>1485</v>
      </c>
      <c r="H188" s="30" t="s">
        <v>266</v>
      </c>
      <c r="I188" s="30" t="s">
        <v>393</v>
      </c>
      <c r="J188" s="30"/>
      <c r="K188" s="16" t="s">
        <v>128</v>
      </c>
    </row>
    <row r="189" spans="1:11" ht="12.75">
      <c r="A189" s="39">
        <f t="shared" si="3"/>
        <v>33</v>
      </c>
      <c r="B189" s="95" t="s">
        <v>1661</v>
      </c>
      <c r="C189" s="30" t="s">
        <v>362</v>
      </c>
      <c r="D189" s="87">
        <v>33764</v>
      </c>
      <c r="E189" s="87">
        <v>35908</v>
      </c>
      <c r="F189" s="181">
        <v>243</v>
      </c>
      <c r="G189" s="16" t="s">
        <v>1244</v>
      </c>
      <c r="H189" s="30" t="s">
        <v>266</v>
      </c>
      <c r="I189" s="30" t="s">
        <v>393</v>
      </c>
      <c r="J189" s="30"/>
      <c r="K189" s="19" t="s">
        <v>1370</v>
      </c>
    </row>
    <row r="190" spans="1:11" ht="12.75">
      <c r="A190" s="39">
        <f t="shared" si="3"/>
        <v>34</v>
      </c>
      <c r="B190" s="95" t="s">
        <v>55</v>
      </c>
      <c r="C190" s="30" t="s">
        <v>2257</v>
      </c>
      <c r="D190" s="87">
        <v>33780</v>
      </c>
      <c r="E190" s="87">
        <v>36487</v>
      </c>
      <c r="F190" s="181">
        <v>162</v>
      </c>
      <c r="G190" s="16" t="s">
        <v>216</v>
      </c>
      <c r="H190" s="30" t="s">
        <v>1119</v>
      </c>
      <c r="I190" s="30" t="s">
        <v>34</v>
      </c>
      <c r="J190" s="30"/>
      <c r="K190" s="16" t="s">
        <v>128</v>
      </c>
    </row>
    <row r="191" spans="1:11" ht="60">
      <c r="A191" s="39">
        <f t="shared" si="3"/>
        <v>35</v>
      </c>
      <c r="B191" s="35" t="s">
        <v>339</v>
      </c>
      <c r="C191" s="16" t="s">
        <v>759</v>
      </c>
      <c r="D191" s="87">
        <v>33791</v>
      </c>
      <c r="E191" s="87">
        <v>39274</v>
      </c>
      <c r="F191" s="43">
        <v>86.535</v>
      </c>
      <c r="G191" s="16" t="s">
        <v>1855</v>
      </c>
      <c r="H191" s="30" t="s">
        <v>1119</v>
      </c>
      <c r="I191" s="31" t="s">
        <v>1492</v>
      </c>
      <c r="J191" s="31"/>
      <c r="K191" s="16" t="s">
        <v>278</v>
      </c>
    </row>
    <row r="192" spans="1:11" ht="36">
      <c r="A192" s="39">
        <f t="shared" si="3"/>
        <v>36</v>
      </c>
      <c r="B192" s="35" t="s">
        <v>340</v>
      </c>
      <c r="C192" s="16" t="s">
        <v>133</v>
      </c>
      <c r="D192" s="87">
        <v>33865</v>
      </c>
      <c r="E192" s="87">
        <v>39015</v>
      </c>
      <c r="F192" s="43">
        <v>416.6853</v>
      </c>
      <c r="G192" s="16" t="s">
        <v>2112</v>
      </c>
      <c r="H192" s="30" t="s">
        <v>1119</v>
      </c>
      <c r="I192" s="30" t="s">
        <v>34</v>
      </c>
      <c r="J192" s="30"/>
      <c r="K192" s="16" t="s">
        <v>1274</v>
      </c>
    </row>
    <row r="193" spans="1:11" ht="24">
      <c r="A193" s="39">
        <f t="shared" si="3"/>
        <v>37</v>
      </c>
      <c r="B193" s="95" t="s">
        <v>535</v>
      </c>
      <c r="C193" s="30" t="s">
        <v>2103</v>
      </c>
      <c r="D193" s="87">
        <v>33890</v>
      </c>
      <c r="E193" s="87">
        <v>38065</v>
      </c>
      <c r="F193" s="181">
        <v>128</v>
      </c>
      <c r="G193" s="16" t="s">
        <v>820</v>
      </c>
      <c r="H193" s="30" t="s">
        <v>1119</v>
      </c>
      <c r="I193" s="30" t="s">
        <v>34</v>
      </c>
      <c r="J193" s="30"/>
      <c r="K193" s="16" t="s">
        <v>279</v>
      </c>
    </row>
    <row r="194" spans="1:11" ht="12.75">
      <c r="A194" s="39">
        <f t="shared" si="3"/>
        <v>38</v>
      </c>
      <c r="B194" s="95" t="s">
        <v>993</v>
      </c>
      <c r="C194" s="30" t="s">
        <v>1164</v>
      </c>
      <c r="D194" s="87">
        <v>33906</v>
      </c>
      <c r="E194" s="87">
        <v>37146</v>
      </c>
      <c r="F194" s="181">
        <v>384.2817</v>
      </c>
      <c r="G194" s="30" t="s">
        <v>1538</v>
      </c>
      <c r="H194" s="30" t="s">
        <v>1119</v>
      </c>
      <c r="I194" s="30" t="s">
        <v>1450</v>
      </c>
      <c r="J194" s="30"/>
      <c r="K194" s="16" t="s">
        <v>659</v>
      </c>
    </row>
    <row r="195" spans="1:11" ht="24">
      <c r="A195" s="39">
        <f t="shared" si="3"/>
        <v>39</v>
      </c>
      <c r="B195" s="35" t="s">
        <v>49</v>
      </c>
      <c r="C195" s="16" t="s">
        <v>2064</v>
      </c>
      <c r="D195" s="87">
        <v>33975</v>
      </c>
      <c r="E195" s="87">
        <v>37958</v>
      </c>
      <c r="F195" s="43">
        <v>567</v>
      </c>
      <c r="G195" s="16" t="s">
        <v>1212</v>
      </c>
      <c r="H195" s="30" t="s">
        <v>1213</v>
      </c>
      <c r="I195" s="16" t="s">
        <v>1007</v>
      </c>
      <c r="J195" s="16"/>
      <c r="K195" s="16" t="s">
        <v>128</v>
      </c>
    </row>
    <row r="196" spans="1:11" ht="12.75">
      <c r="A196" s="39">
        <f t="shared" si="3"/>
        <v>40</v>
      </c>
      <c r="B196" s="95" t="s">
        <v>1738</v>
      </c>
      <c r="C196" s="16" t="s">
        <v>2291</v>
      </c>
      <c r="D196" s="87">
        <v>33980</v>
      </c>
      <c r="E196" s="87">
        <v>35908</v>
      </c>
      <c r="F196" s="181">
        <v>336.5263</v>
      </c>
      <c r="G196" s="30" t="s">
        <v>1605</v>
      </c>
      <c r="H196" s="30" t="s">
        <v>1119</v>
      </c>
      <c r="I196" s="16" t="s">
        <v>503</v>
      </c>
      <c r="J196" s="16"/>
      <c r="K196" s="19" t="s">
        <v>1370</v>
      </c>
    </row>
    <row r="197" spans="1:11" ht="48">
      <c r="A197" s="39">
        <f t="shared" si="3"/>
        <v>41</v>
      </c>
      <c r="B197" s="35" t="s">
        <v>2310</v>
      </c>
      <c r="C197" s="16" t="s">
        <v>298</v>
      </c>
      <c r="D197" s="87">
        <v>33997</v>
      </c>
      <c r="E197" s="87">
        <v>37851</v>
      </c>
      <c r="F197" s="43">
        <v>1296</v>
      </c>
      <c r="G197" s="16" t="s">
        <v>1008</v>
      </c>
      <c r="H197" s="30" t="s">
        <v>1119</v>
      </c>
      <c r="I197" s="16" t="s">
        <v>2245</v>
      </c>
      <c r="J197" s="16"/>
      <c r="K197" s="16" t="s">
        <v>2220</v>
      </c>
    </row>
    <row r="198" spans="1:11" ht="12.75">
      <c r="A198" s="39">
        <f t="shared" si="3"/>
        <v>42</v>
      </c>
      <c r="B198" s="95" t="s">
        <v>1275</v>
      </c>
      <c r="C198" s="60" t="s">
        <v>238</v>
      </c>
      <c r="D198" s="87">
        <v>34114</v>
      </c>
      <c r="E198" s="87">
        <v>35985</v>
      </c>
      <c r="F198" s="181">
        <v>162</v>
      </c>
      <c r="G198" s="30" t="s">
        <v>200</v>
      </c>
      <c r="H198" s="30" t="s">
        <v>266</v>
      </c>
      <c r="I198" s="30" t="s">
        <v>817</v>
      </c>
      <c r="J198" s="30"/>
      <c r="K198" s="16" t="s">
        <v>2221</v>
      </c>
    </row>
    <row r="199" spans="1:11" ht="24">
      <c r="A199" s="39">
        <f t="shared" si="3"/>
        <v>43</v>
      </c>
      <c r="B199" s="95" t="s">
        <v>672</v>
      </c>
      <c r="C199" s="30" t="s">
        <v>2103</v>
      </c>
      <c r="D199" s="87">
        <v>34130</v>
      </c>
      <c r="E199" s="87">
        <v>38065</v>
      </c>
      <c r="F199" s="181">
        <v>103</v>
      </c>
      <c r="G199" s="30" t="s">
        <v>820</v>
      </c>
      <c r="H199" s="30" t="s">
        <v>1119</v>
      </c>
      <c r="I199" s="30" t="s">
        <v>34</v>
      </c>
      <c r="J199" s="30"/>
      <c r="K199" s="16" t="s">
        <v>279</v>
      </c>
    </row>
    <row r="200" spans="1:11" ht="24">
      <c r="A200" s="39">
        <f t="shared" si="3"/>
        <v>44</v>
      </c>
      <c r="B200" s="95" t="s">
        <v>994</v>
      </c>
      <c r="C200" s="30" t="s">
        <v>2175</v>
      </c>
      <c r="D200" s="87">
        <v>34192</v>
      </c>
      <c r="E200" s="87">
        <v>37145</v>
      </c>
      <c r="F200" s="181">
        <v>84.0792</v>
      </c>
      <c r="G200" s="30" t="s">
        <v>218</v>
      </c>
      <c r="H200" s="30" t="s">
        <v>1119</v>
      </c>
      <c r="I200" s="16" t="s">
        <v>2245</v>
      </c>
      <c r="J200" s="16"/>
      <c r="K200" s="16" t="s">
        <v>2222</v>
      </c>
    </row>
    <row r="201" spans="1:11" ht="72">
      <c r="A201" s="39">
        <f t="shared" si="3"/>
        <v>45</v>
      </c>
      <c r="B201" s="95" t="s">
        <v>93</v>
      </c>
      <c r="C201" s="30" t="s">
        <v>400</v>
      </c>
      <c r="D201" s="87">
        <v>34208</v>
      </c>
      <c r="E201" s="87">
        <v>35492</v>
      </c>
      <c r="F201" s="181">
        <v>5000</v>
      </c>
      <c r="G201" s="16" t="s">
        <v>904</v>
      </c>
      <c r="H201" s="30" t="s">
        <v>266</v>
      </c>
      <c r="I201" s="30" t="s">
        <v>243</v>
      </c>
      <c r="J201" s="30"/>
      <c r="K201" s="16" t="s">
        <v>128</v>
      </c>
    </row>
    <row r="202" spans="1:11" ht="36">
      <c r="A202" s="39">
        <f t="shared" si="3"/>
        <v>46</v>
      </c>
      <c r="B202" s="95" t="s">
        <v>184</v>
      </c>
      <c r="C202" s="30" t="s">
        <v>905</v>
      </c>
      <c r="D202" s="87">
        <v>34212</v>
      </c>
      <c r="E202" s="87">
        <v>37004</v>
      </c>
      <c r="F202" s="181">
        <v>336.4707</v>
      </c>
      <c r="G202" s="30" t="s">
        <v>2276</v>
      </c>
      <c r="H202" s="30" t="s">
        <v>1119</v>
      </c>
      <c r="I202" s="30" t="s">
        <v>34</v>
      </c>
      <c r="J202" s="30"/>
      <c r="K202" s="16" t="s">
        <v>314</v>
      </c>
    </row>
    <row r="203" spans="1:11" ht="72">
      <c r="A203" s="39">
        <f t="shared" si="3"/>
        <v>47</v>
      </c>
      <c r="B203" s="35" t="s">
        <v>389</v>
      </c>
      <c r="C203" s="16" t="s">
        <v>943</v>
      </c>
      <c r="D203" s="87">
        <v>34291</v>
      </c>
      <c r="E203" s="87">
        <v>39269</v>
      </c>
      <c r="F203" s="43">
        <v>149.8</v>
      </c>
      <c r="G203" s="16" t="s">
        <v>1485</v>
      </c>
      <c r="H203" s="30" t="s">
        <v>266</v>
      </c>
      <c r="I203" s="30" t="s">
        <v>34</v>
      </c>
      <c r="J203" s="30"/>
      <c r="K203" s="16" t="s">
        <v>280</v>
      </c>
    </row>
    <row r="204" spans="1:11" ht="12.75">
      <c r="A204" s="39">
        <f t="shared" si="3"/>
        <v>48</v>
      </c>
      <c r="B204" s="183" t="s">
        <v>1973</v>
      </c>
      <c r="C204" s="16" t="s">
        <v>362</v>
      </c>
      <c r="D204" s="87">
        <v>34295</v>
      </c>
      <c r="E204" s="87">
        <v>34794</v>
      </c>
      <c r="F204" s="181">
        <v>1053</v>
      </c>
      <c r="G204" s="30" t="s">
        <v>1859</v>
      </c>
      <c r="H204" s="30" t="s">
        <v>266</v>
      </c>
      <c r="I204" s="30" t="s">
        <v>393</v>
      </c>
      <c r="J204" s="30"/>
      <c r="K204" s="16"/>
    </row>
    <row r="205" spans="1:11" ht="12.75">
      <c r="A205" s="39">
        <f t="shared" si="3"/>
        <v>49</v>
      </c>
      <c r="B205" s="183" t="s">
        <v>1238</v>
      </c>
      <c r="C205" s="16" t="s">
        <v>313</v>
      </c>
      <c r="D205" s="87">
        <v>34306</v>
      </c>
      <c r="E205" s="87">
        <v>35382</v>
      </c>
      <c r="F205" s="181">
        <v>486</v>
      </c>
      <c r="G205" s="30" t="s">
        <v>1859</v>
      </c>
      <c r="H205" s="30" t="s">
        <v>266</v>
      </c>
      <c r="I205" s="30" t="s">
        <v>393</v>
      </c>
      <c r="J205" s="30"/>
      <c r="K205" s="16" t="s">
        <v>128</v>
      </c>
    </row>
    <row r="206" spans="1:11" ht="24">
      <c r="A206" s="39">
        <f t="shared" si="3"/>
        <v>50</v>
      </c>
      <c r="B206" s="183" t="s">
        <v>743</v>
      </c>
      <c r="C206" s="16" t="s">
        <v>1888</v>
      </c>
      <c r="D206" s="87">
        <v>34319</v>
      </c>
      <c r="E206" s="87">
        <v>38250</v>
      </c>
      <c r="F206" s="43">
        <v>900.8616</v>
      </c>
      <c r="G206" s="16" t="s">
        <v>1815</v>
      </c>
      <c r="H206" s="30" t="s">
        <v>1119</v>
      </c>
      <c r="I206" s="16" t="s">
        <v>744</v>
      </c>
      <c r="J206" s="16"/>
      <c r="K206" s="16" t="s">
        <v>2223</v>
      </c>
    </row>
    <row r="207" spans="1:11" ht="24">
      <c r="A207" s="39">
        <f t="shared" si="3"/>
        <v>51</v>
      </c>
      <c r="B207" s="35" t="s">
        <v>2102</v>
      </c>
      <c r="C207" s="30" t="s">
        <v>1823</v>
      </c>
      <c r="D207" s="87">
        <v>34339</v>
      </c>
      <c r="E207" s="87">
        <v>38681</v>
      </c>
      <c r="F207" s="43">
        <v>504.95</v>
      </c>
      <c r="G207" s="16" t="s">
        <v>2166</v>
      </c>
      <c r="H207" s="30" t="s">
        <v>1213</v>
      </c>
      <c r="I207" s="30" t="s">
        <v>219</v>
      </c>
      <c r="J207" s="30"/>
      <c r="K207" s="16" t="s">
        <v>791</v>
      </c>
    </row>
    <row r="208" spans="1:11" ht="12.75">
      <c r="A208" s="39">
        <f t="shared" si="3"/>
        <v>52</v>
      </c>
      <c r="B208" s="95" t="s">
        <v>1239</v>
      </c>
      <c r="C208" s="16" t="s">
        <v>1799</v>
      </c>
      <c r="D208" s="87">
        <v>34352</v>
      </c>
      <c r="E208" s="87">
        <v>35115</v>
      </c>
      <c r="F208" s="181">
        <v>486</v>
      </c>
      <c r="G208" s="30" t="s">
        <v>955</v>
      </c>
      <c r="H208" s="30" t="s">
        <v>1213</v>
      </c>
      <c r="I208" s="30" t="s">
        <v>34</v>
      </c>
      <c r="J208" s="30"/>
      <c r="K208" s="16"/>
    </row>
    <row r="209" spans="1:11" ht="12.75">
      <c r="A209" s="39">
        <f t="shared" si="3"/>
        <v>53</v>
      </c>
      <c r="B209" s="95" t="s">
        <v>1099</v>
      </c>
      <c r="C209" s="16" t="s">
        <v>590</v>
      </c>
      <c r="D209" s="87">
        <v>34354</v>
      </c>
      <c r="E209" s="87">
        <v>35206</v>
      </c>
      <c r="F209" s="181">
        <v>2268</v>
      </c>
      <c r="G209" s="30" t="s">
        <v>1619</v>
      </c>
      <c r="H209" s="30" t="s">
        <v>1213</v>
      </c>
      <c r="I209" s="30" t="s">
        <v>34</v>
      </c>
      <c r="J209" s="30"/>
      <c r="K209" s="16"/>
    </row>
    <row r="210" spans="1:11" ht="24">
      <c r="A210" s="39">
        <f t="shared" si="3"/>
        <v>54</v>
      </c>
      <c r="B210" s="95" t="s">
        <v>1100</v>
      </c>
      <c r="C210" s="16" t="s">
        <v>2013</v>
      </c>
      <c r="D210" s="87">
        <v>34354</v>
      </c>
      <c r="E210" s="87">
        <v>35908</v>
      </c>
      <c r="F210" s="181">
        <v>324</v>
      </c>
      <c r="G210" s="30" t="s">
        <v>935</v>
      </c>
      <c r="H210" s="30" t="s">
        <v>1119</v>
      </c>
      <c r="I210" s="16" t="s">
        <v>2014</v>
      </c>
      <c r="J210" s="16"/>
      <c r="K210" s="19" t="s">
        <v>1370</v>
      </c>
    </row>
    <row r="211" spans="1:11" ht="12.75">
      <c r="A211" s="39">
        <f t="shared" si="3"/>
        <v>55</v>
      </c>
      <c r="B211" s="95" t="s">
        <v>1101</v>
      </c>
      <c r="C211" s="16" t="s">
        <v>990</v>
      </c>
      <c r="D211" s="87">
        <v>34354</v>
      </c>
      <c r="E211" s="87">
        <v>35548</v>
      </c>
      <c r="F211" s="181">
        <v>60</v>
      </c>
      <c r="G211" s="30" t="s">
        <v>1709</v>
      </c>
      <c r="H211" s="30" t="s">
        <v>1119</v>
      </c>
      <c r="I211" s="30" t="s">
        <v>413</v>
      </c>
      <c r="J211" s="30"/>
      <c r="K211" s="16"/>
    </row>
    <row r="212" spans="1:11" ht="12.75">
      <c r="A212" s="39">
        <f t="shared" si="3"/>
        <v>56</v>
      </c>
      <c r="B212" s="95" t="s">
        <v>1102</v>
      </c>
      <c r="C212" s="16" t="s">
        <v>991</v>
      </c>
      <c r="D212" s="87">
        <v>34355</v>
      </c>
      <c r="E212" s="87">
        <v>35380</v>
      </c>
      <c r="F212" s="181">
        <v>244</v>
      </c>
      <c r="G212" s="30" t="s">
        <v>1762</v>
      </c>
      <c r="H212" s="30" t="s">
        <v>1119</v>
      </c>
      <c r="I212" s="30" t="s">
        <v>219</v>
      </c>
      <c r="J212" s="30"/>
      <c r="K212" s="16"/>
    </row>
    <row r="213" spans="1:11" ht="12.75">
      <c r="A213" s="39">
        <f t="shared" si="3"/>
        <v>57</v>
      </c>
      <c r="B213" s="95" t="s">
        <v>1103</v>
      </c>
      <c r="C213" s="16" t="s">
        <v>826</v>
      </c>
      <c r="D213" s="87">
        <v>34362</v>
      </c>
      <c r="E213" s="87">
        <v>36908</v>
      </c>
      <c r="F213" s="181">
        <v>1009.7699</v>
      </c>
      <c r="G213" s="30" t="s">
        <v>982</v>
      </c>
      <c r="H213" s="30" t="s">
        <v>1119</v>
      </c>
      <c r="I213" s="30" t="s">
        <v>772</v>
      </c>
      <c r="J213" s="30"/>
      <c r="K213" s="16" t="s">
        <v>659</v>
      </c>
    </row>
    <row r="214" spans="1:11" ht="24">
      <c r="A214" s="39">
        <f t="shared" si="3"/>
        <v>58</v>
      </c>
      <c r="B214" s="95" t="s">
        <v>2312</v>
      </c>
      <c r="C214" s="30" t="s">
        <v>1669</v>
      </c>
      <c r="D214" s="87">
        <v>34381</v>
      </c>
      <c r="E214" s="87">
        <v>35599</v>
      </c>
      <c r="F214" s="181">
        <v>1215</v>
      </c>
      <c r="G214" s="30" t="s">
        <v>2276</v>
      </c>
      <c r="H214" s="30" t="s">
        <v>1119</v>
      </c>
      <c r="I214" s="16" t="s">
        <v>480</v>
      </c>
      <c r="J214" s="16"/>
      <c r="K214" s="16"/>
    </row>
    <row r="215" spans="1:11" ht="12.75">
      <c r="A215" s="39">
        <f t="shared" si="3"/>
        <v>59</v>
      </c>
      <c r="B215" s="95" t="s">
        <v>2313</v>
      </c>
      <c r="C215" s="16" t="s">
        <v>402</v>
      </c>
      <c r="D215" s="87">
        <v>34386</v>
      </c>
      <c r="E215" s="87">
        <v>36936</v>
      </c>
      <c r="F215" s="181">
        <v>1134</v>
      </c>
      <c r="G215" s="30" t="s">
        <v>1080</v>
      </c>
      <c r="H215" s="30" t="s">
        <v>1080</v>
      </c>
      <c r="I215" s="30" t="s">
        <v>34</v>
      </c>
      <c r="J215" s="30"/>
      <c r="K215" s="16" t="s">
        <v>659</v>
      </c>
    </row>
    <row r="216" spans="1:11" ht="12.75">
      <c r="A216" s="39">
        <f t="shared" si="3"/>
        <v>60</v>
      </c>
      <c r="B216" s="95" t="s">
        <v>2314</v>
      </c>
      <c r="C216" s="30" t="s">
        <v>1232</v>
      </c>
      <c r="D216" s="87">
        <v>34393</v>
      </c>
      <c r="E216" s="87">
        <v>36955</v>
      </c>
      <c r="F216" s="181">
        <v>81</v>
      </c>
      <c r="G216" s="30" t="s">
        <v>1251</v>
      </c>
      <c r="H216" s="30" t="s">
        <v>1119</v>
      </c>
      <c r="I216" s="30" t="s">
        <v>503</v>
      </c>
      <c r="J216" s="30"/>
      <c r="K216" s="16" t="s">
        <v>659</v>
      </c>
    </row>
    <row r="217" spans="1:11" ht="12.75">
      <c r="A217" s="39">
        <f t="shared" si="3"/>
        <v>61</v>
      </c>
      <c r="B217" s="95" t="s">
        <v>2315</v>
      </c>
      <c r="C217" s="30" t="s">
        <v>2031</v>
      </c>
      <c r="D217" s="87">
        <v>34394</v>
      </c>
      <c r="E217" s="87">
        <v>35215</v>
      </c>
      <c r="F217" s="181">
        <v>1863</v>
      </c>
      <c r="G217" s="30" t="s">
        <v>955</v>
      </c>
      <c r="H217" s="30" t="s">
        <v>1213</v>
      </c>
      <c r="I217" s="30" t="s">
        <v>2293</v>
      </c>
      <c r="J217" s="30"/>
      <c r="K217" s="16"/>
    </row>
    <row r="218" spans="1:11" ht="12.75">
      <c r="A218" s="39">
        <f t="shared" si="3"/>
        <v>62</v>
      </c>
      <c r="B218" s="95" t="s">
        <v>2316</v>
      </c>
      <c r="C218" s="30" t="s">
        <v>1789</v>
      </c>
      <c r="D218" s="87">
        <v>34395</v>
      </c>
      <c r="E218" s="87">
        <v>36566</v>
      </c>
      <c r="F218" s="181">
        <v>486</v>
      </c>
      <c r="G218" s="30" t="s">
        <v>1122</v>
      </c>
      <c r="H218" s="30" t="s">
        <v>1119</v>
      </c>
      <c r="I218" s="30" t="s">
        <v>2293</v>
      </c>
      <c r="J218" s="30"/>
      <c r="K218" s="16" t="s">
        <v>128</v>
      </c>
    </row>
    <row r="219" spans="1:11" ht="24">
      <c r="A219" s="39">
        <f t="shared" si="3"/>
        <v>63</v>
      </c>
      <c r="B219" s="35" t="s">
        <v>2059</v>
      </c>
      <c r="C219" s="16" t="s">
        <v>841</v>
      </c>
      <c r="D219" s="87">
        <v>34400</v>
      </c>
      <c r="E219" s="87">
        <v>38939</v>
      </c>
      <c r="F219" s="43">
        <v>486</v>
      </c>
      <c r="G219" s="16" t="s">
        <v>1081</v>
      </c>
      <c r="H219" s="30" t="s">
        <v>1119</v>
      </c>
      <c r="I219" s="30" t="s">
        <v>34</v>
      </c>
      <c r="J219" s="30"/>
      <c r="K219" s="16" t="s">
        <v>221</v>
      </c>
    </row>
    <row r="220" spans="1:11" ht="24">
      <c r="A220" s="39">
        <f t="shared" si="3"/>
        <v>64</v>
      </c>
      <c r="B220" s="95" t="s">
        <v>2271</v>
      </c>
      <c r="C220" s="16" t="s">
        <v>512</v>
      </c>
      <c r="D220" s="87">
        <v>34407</v>
      </c>
      <c r="E220" s="87">
        <v>35668</v>
      </c>
      <c r="F220" s="181">
        <v>268</v>
      </c>
      <c r="G220" s="30" t="s">
        <v>1855</v>
      </c>
      <c r="H220" s="30" t="s">
        <v>1119</v>
      </c>
      <c r="I220" s="16" t="s">
        <v>2014</v>
      </c>
      <c r="J220" s="16"/>
      <c r="K220" s="16"/>
    </row>
    <row r="221" spans="1:11" ht="24">
      <c r="A221" s="39">
        <f t="shared" si="3"/>
        <v>65</v>
      </c>
      <c r="B221" s="95" t="s">
        <v>1390</v>
      </c>
      <c r="C221" s="16" t="s">
        <v>254</v>
      </c>
      <c r="D221" s="87">
        <v>34415</v>
      </c>
      <c r="E221" s="87">
        <v>35908</v>
      </c>
      <c r="F221" s="181">
        <v>486</v>
      </c>
      <c r="G221" s="30" t="s">
        <v>955</v>
      </c>
      <c r="H221" s="30" t="s">
        <v>1213</v>
      </c>
      <c r="I221" s="30" t="s">
        <v>34</v>
      </c>
      <c r="J221" s="30"/>
      <c r="K221" s="19" t="s">
        <v>281</v>
      </c>
    </row>
    <row r="222" spans="1:11" ht="48">
      <c r="A222" s="39">
        <f t="shared" si="3"/>
        <v>66</v>
      </c>
      <c r="B222" s="95" t="s">
        <v>1588</v>
      </c>
      <c r="C222" s="30" t="s">
        <v>255</v>
      </c>
      <c r="D222" s="87">
        <v>34451</v>
      </c>
      <c r="E222" s="87">
        <v>35908</v>
      </c>
      <c r="F222" s="181">
        <v>386</v>
      </c>
      <c r="G222" s="30" t="s">
        <v>379</v>
      </c>
      <c r="H222" s="30" t="s">
        <v>1213</v>
      </c>
      <c r="I222" s="16" t="s">
        <v>84</v>
      </c>
      <c r="J222" s="16"/>
      <c r="K222" s="19" t="s">
        <v>281</v>
      </c>
    </row>
    <row r="223" spans="1:11" ht="36">
      <c r="A223" s="39">
        <f t="shared" si="3"/>
        <v>67</v>
      </c>
      <c r="B223" s="35" t="s">
        <v>967</v>
      </c>
      <c r="C223" s="16" t="s">
        <v>2009</v>
      </c>
      <c r="D223" s="87">
        <v>34492</v>
      </c>
      <c r="E223" s="87">
        <v>37111</v>
      </c>
      <c r="F223" s="43">
        <v>3240</v>
      </c>
      <c r="G223" s="16" t="s">
        <v>613</v>
      </c>
      <c r="H223" s="30" t="s">
        <v>1119</v>
      </c>
      <c r="I223" s="16" t="s">
        <v>1977</v>
      </c>
      <c r="J223" s="16"/>
      <c r="K223" s="16" t="s">
        <v>282</v>
      </c>
    </row>
    <row r="224" spans="1:11" ht="36">
      <c r="A224" s="39">
        <f t="shared" si="3"/>
        <v>68</v>
      </c>
      <c r="B224" s="20" t="s">
        <v>2156</v>
      </c>
      <c r="C224" s="16" t="s">
        <v>2155</v>
      </c>
      <c r="D224" s="87">
        <v>34492</v>
      </c>
      <c r="E224" s="87">
        <v>37572</v>
      </c>
      <c r="F224" s="184">
        <v>972</v>
      </c>
      <c r="G224" s="16" t="s">
        <v>1722</v>
      </c>
      <c r="H224" s="16" t="s">
        <v>1119</v>
      </c>
      <c r="I224" s="16" t="s">
        <v>1977</v>
      </c>
      <c r="J224" s="16"/>
      <c r="K224" s="16" t="s">
        <v>282</v>
      </c>
    </row>
    <row r="225" spans="1:11" ht="24">
      <c r="A225" s="39">
        <f t="shared" si="3"/>
        <v>69</v>
      </c>
      <c r="B225" s="35" t="s">
        <v>1854</v>
      </c>
      <c r="C225" s="16" t="s">
        <v>1888</v>
      </c>
      <c r="D225" s="87">
        <v>34514</v>
      </c>
      <c r="E225" s="87">
        <v>37111</v>
      </c>
      <c r="F225" s="43">
        <v>2106</v>
      </c>
      <c r="G225" s="16" t="s">
        <v>1281</v>
      </c>
      <c r="H225" s="16" t="s">
        <v>1119</v>
      </c>
      <c r="I225" s="16" t="s">
        <v>2273</v>
      </c>
      <c r="J225" s="16"/>
      <c r="K225" s="16" t="s">
        <v>282</v>
      </c>
    </row>
    <row r="226" spans="1:11" ht="36">
      <c r="A226" s="39">
        <f t="shared" si="3"/>
        <v>70</v>
      </c>
      <c r="B226" s="20" t="s">
        <v>514</v>
      </c>
      <c r="C226" s="16" t="s">
        <v>971</v>
      </c>
      <c r="D226" s="87">
        <v>34514</v>
      </c>
      <c r="E226" s="87">
        <v>37575</v>
      </c>
      <c r="F226" s="184">
        <v>1458</v>
      </c>
      <c r="G226" s="16" t="s">
        <v>602</v>
      </c>
      <c r="H226" s="16" t="s">
        <v>1119</v>
      </c>
      <c r="I226" s="16" t="s">
        <v>1977</v>
      </c>
      <c r="J226" s="16"/>
      <c r="K226" s="16" t="s">
        <v>282</v>
      </c>
    </row>
    <row r="227" spans="1:11" ht="24">
      <c r="A227" s="39">
        <f t="shared" si="3"/>
        <v>71</v>
      </c>
      <c r="B227" s="35" t="s">
        <v>1862</v>
      </c>
      <c r="C227" s="16" t="s">
        <v>47</v>
      </c>
      <c r="D227" s="87">
        <v>34516</v>
      </c>
      <c r="E227" s="87">
        <v>39219</v>
      </c>
      <c r="F227" s="43">
        <v>547.1643</v>
      </c>
      <c r="G227" s="16" t="s">
        <v>978</v>
      </c>
      <c r="H227" s="16" t="s">
        <v>266</v>
      </c>
      <c r="I227" s="16" t="s">
        <v>2273</v>
      </c>
      <c r="J227" s="16"/>
      <c r="K227" s="16" t="s">
        <v>283</v>
      </c>
    </row>
    <row r="228" spans="1:11" ht="36">
      <c r="A228" s="39">
        <f t="shared" si="3"/>
        <v>72</v>
      </c>
      <c r="B228" s="20" t="s">
        <v>1088</v>
      </c>
      <c r="C228" s="16" t="s">
        <v>85</v>
      </c>
      <c r="D228" s="87">
        <v>34519</v>
      </c>
      <c r="E228" s="87">
        <v>37456</v>
      </c>
      <c r="F228" s="180">
        <v>4455</v>
      </c>
      <c r="G228" s="16" t="s">
        <v>2065</v>
      </c>
      <c r="H228" s="16" t="s">
        <v>1119</v>
      </c>
      <c r="I228" s="16" t="s">
        <v>1977</v>
      </c>
      <c r="J228" s="16"/>
      <c r="K228" s="16" t="s">
        <v>282</v>
      </c>
    </row>
    <row r="229" spans="1:11" ht="12.75">
      <c r="A229" s="39">
        <f t="shared" si="3"/>
        <v>73</v>
      </c>
      <c r="B229" s="20" t="s">
        <v>543</v>
      </c>
      <c r="C229" s="16" t="s">
        <v>979</v>
      </c>
      <c r="D229" s="87">
        <v>34522</v>
      </c>
      <c r="E229" s="87">
        <v>34550</v>
      </c>
      <c r="F229" s="180">
        <v>486</v>
      </c>
      <c r="G229" s="16" t="s">
        <v>1605</v>
      </c>
      <c r="H229" s="16" t="s">
        <v>1119</v>
      </c>
      <c r="I229" s="16" t="s">
        <v>34</v>
      </c>
      <c r="J229" s="16"/>
      <c r="K229" s="16"/>
    </row>
    <row r="230" spans="1:11" ht="48">
      <c r="A230" s="39">
        <f t="shared" si="3"/>
        <v>74</v>
      </c>
      <c r="B230" s="35" t="s">
        <v>572</v>
      </c>
      <c r="C230" s="16" t="s">
        <v>2194</v>
      </c>
      <c r="D230" s="87">
        <v>34527</v>
      </c>
      <c r="E230" s="87">
        <v>39183</v>
      </c>
      <c r="F230" s="43">
        <v>891</v>
      </c>
      <c r="G230" s="16" t="s">
        <v>265</v>
      </c>
      <c r="H230" s="16" t="s">
        <v>266</v>
      </c>
      <c r="I230" s="16" t="s">
        <v>2273</v>
      </c>
      <c r="J230" s="16"/>
      <c r="K230" s="16" t="s">
        <v>1513</v>
      </c>
    </row>
    <row r="231" spans="1:11" ht="12.75">
      <c r="A231" s="39">
        <f t="shared" si="3"/>
        <v>75</v>
      </c>
      <c r="B231" s="20" t="s">
        <v>544</v>
      </c>
      <c r="C231" s="16" t="s">
        <v>979</v>
      </c>
      <c r="D231" s="87">
        <v>34529</v>
      </c>
      <c r="E231" s="87">
        <v>36921</v>
      </c>
      <c r="F231" s="180">
        <v>2430</v>
      </c>
      <c r="G231" s="16" t="s">
        <v>1242</v>
      </c>
      <c r="H231" s="16" t="s">
        <v>1119</v>
      </c>
      <c r="I231" s="16" t="s">
        <v>34</v>
      </c>
      <c r="J231" s="16"/>
      <c r="K231" s="16" t="s">
        <v>659</v>
      </c>
    </row>
    <row r="232" spans="1:11" ht="24">
      <c r="A232" s="39">
        <f t="shared" si="3"/>
        <v>76</v>
      </c>
      <c r="B232" s="35" t="s">
        <v>573</v>
      </c>
      <c r="C232" s="16" t="s">
        <v>2184</v>
      </c>
      <c r="D232" s="87">
        <v>34540</v>
      </c>
      <c r="E232" s="87">
        <v>38688</v>
      </c>
      <c r="F232" s="43">
        <v>486</v>
      </c>
      <c r="G232" s="16" t="s">
        <v>820</v>
      </c>
      <c r="H232" s="16" t="s">
        <v>1119</v>
      </c>
      <c r="I232" s="16" t="s">
        <v>944</v>
      </c>
      <c r="J232" s="16"/>
      <c r="K232" s="16"/>
    </row>
    <row r="233" spans="1:11" ht="12.75">
      <c r="A233" s="39">
        <f t="shared" si="3"/>
        <v>77</v>
      </c>
      <c r="B233" s="20" t="s">
        <v>1617</v>
      </c>
      <c r="C233" s="16" t="s">
        <v>358</v>
      </c>
      <c r="D233" s="87">
        <v>34578</v>
      </c>
      <c r="E233" s="87">
        <v>36955</v>
      </c>
      <c r="F233" s="180">
        <v>162</v>
      </c>
      <c r="G233" s="16" t="s">
        <v>982</v>
      </c>
      <c r="H233" s="16" t="s">
        <v>1119</v>
      </c>
      <c r="I233" s="16" t="s">
        <v>2273</v>
      </c>
      <c r="J233" s="16"/>
      <c r="K233" s="16" t="s">
        <v>659</v>
      </c>
    </row>
    <row r="234" spans="1:11" ht="72">
      <c r="A234" s="39">
        <f t="shared" si="3"/>
        <v>78</v>
      </c>
      <c r="B234" s="20" t="s">
        <v>365</v>
      </c>
      <c r="C234" s="16" t="s">
        <v>2194</v>
      </c>
      <c r="D234" s="87">
        <v>34578</v>
      </c>
      <c r="E234" s="87">
        <v>38394</v>
      </c>
      <c r="F234" s="43">
        <v>2754</v>
      </c>
      <c r="G234" s="16" t="s">
        <v>798</v>
      </c>
      <c r="H234" s="16" t="s">
        <v>266</v>
      </c>
      <c r="I234" s="16" t="s">
        <v>34</v>
      </c>
      <c r="J234" s="16"/>
      <c r="K234" s="16" t="s">
        <v>1178</v>
      </c>
    </row>
    <row r="235" spans="1:11" ht="12.75">
      <c r="A235" s="39">
        <f t="shared" si="3"/>
        <v>79</v>
      </c>
      <c r="B235" s="20" t="s">
        <v>1618</v>
      </c>
      <c r="C235" s="16" t="s">
        <v>362</v>
      </c>
      <c r="D235" s="87">
        <v>34585</v>
      </c>
      <c r="E235" s="87">
        <v>35908</v>
      </c>
      <c r="F235" s="180">
        <v>1782</v>
      </c>
      <c r="G235" s="16" t="s">
        <v>1692</v>
      </c>
      <c r="H235" s="16" t="s">
        <v>266</v>
      </c>
      <c r="I235" s="16" t="s">
        <v>393</v>
      </c>
      <c r="J235" s="16"/>
      <c r="K235" s="19" t="s">
        <v>1370</v>
      </c>
    </row>
    <row r="236" spans="1:11" ht="12.75">
      <c r="A236" s="39">
        <f t="shared" si="3"/>
        <v>80</v>
      </c>
      <c r="B236" s="20" t="s">
        <v>801</v>
      </c>
      <c r="C236" s="16" t="s">
        <v>2237</v>
      </c>
      <c r="D236" s="87">
        <v>34604</v>
      </c>
      <c r="E236" s="87">
        <v>35908</v>
      </c>
      <c r="F236" s="180">
        <v>81</v>
      </c>
      <c r="G236" s="16" t="s">
        <v>1762</v>
      </c>
      <c r="H236" s="16" t="s">
        <v>1119</v>
      </c>
      <c r="I236" s="16" t="s">
        <v>1891</v>
      </c>
      <c r="J236" s="16"/>
      <c r="K236" s="19" t="s">
        <v>1370</v>
      </c>
    </row>
    <row r="237" spans="1:11" ht="36">
      <c r="A237" s="39">
        <f aca="true" t="shared" si="4" ref="A237:A300">SUM(A236+1)</f>
        <v>81</v>
      </c>
      <c r="B237" s="35" t="s">
        <v>1703</v>
      </c>
      <c r="C237" s="16" t="s">
        <v>345</v>
      </c>
      <c r="D237" s="87">
        <v>34606</v>
      </c>
      <c r="E237" s="87">
        <v>38426</v>
      </c>
      <c r="F237" s="43">
        <v>81</v>
      </c>
      <c r="G237" s="16" t="s">
        <v>1605</v>
      </c>
      <c r="H237" s="16" t="s">
        <v>1119</v>
      </c>
      <c r="I237" s="16" t="s">
        <v>1224</v>
      </c>
      <c r="J237" s="16"/>
      <c r="K237" s="16" t="s">
        <v>1514</v>
      </c>
    </row>
    <row r="238" spans="1:11" ht="12.75">
      <c r="A238" s="39">
        <f t="shared" si="4"/>
        <v>82</v>
      </c>
      <c r="B238" s="20" t="s">
        <v>387</v>
      </c>
      <c r="C238" s="16" t="s">
        <v>2237</v>
      </c>
      <c r="D238" s="87">
        <v>34610</v>
      </c>
      <c r="E238" s="87">
        <v>35908</v>
      </c>
      <c r="F238" s="180">
        <v>177</v>
      </c>
      <c r="G238" s="16" t="s">
        <v>1894</v>
      </c>
      <c r="H238" s="16" t="s">
        <v>1119</v>
      </c>
      <c r="I238" s="16" t="s">
        <v>219</v>
      </c>
      <c r="J238" s="16"/>
      <c r="K238" s="19" t="s">
        <v>1370</v>
      </c>
    </row>
    <row r="239" spans="1:11" ht="48">
      <c r="A239" s="39">
        <f t="shared" si="4"/>
        <v>83</v>
      </c>
      <c r="B239" s="35" t="s">
        <v>1915</v>
      </c>
      <c r="C239" s="16" t="s">
        <v>1509</v>
      </c>
      <c r="D239" s="87">
        <v>34614</v>
      </c>
      <c r="E239" s="87">
        <v>39329</v>
      </c>
      <c r="F239" s="43">
        <v>2511</v>
      </c>
      <c r="G239" s="16" t="s">
        <v>379</v>
      </c>
      <c r="H239" s="16" t="s">
        <v>1213</v>
      </c>
      <c r="I239" s="16" t="s">
        <v>380</v>
      </c>
      <c r="J239" s="16"/>
      <c r="K239" s="16" t="s">
        <v>2101</v>
      </c>
    </row>
    <row r="240" spans="1:11" ht="24">
      <c r="A240" s="39">
        <f t="shared" si="4"/>
        <v>84</v>
      </c>
      <c r="B240" s="20" t="s">
        <v>319</v>
      </c>
      <c r="C240" s="16" t="s">
        <v>593</v>
      </c>
      <c r="D240" s="87">
        <v>34656</v>
      </c>
      <c r="E240" s="87">
        <v>38405</v>
      </c>
      <c r="F240" s="43">
        <v>324</v>
      </c>
      <c r="G240" s="16" t="s">
        <v>122</v>
      </c>
      <c r="H240" s="16" t="s">
        <v>266</v>
      </c>
      <c r="I240" s="16" t="s">
        <v>243</v>
      </c>
      <c r="J240" s="16"/>
      <c r="K240" s="16" t="s">
        <v>2140</v>
      </c>
    </row>
    <row r="241" spans="1:11" ht="24">
      <c r="A241" s="39">
        <f t="shared" si="4"/>
        <v>85</v>
      </c>
      <c r="B241" s="20" t="s">
        <v>388</v>
      </c>
      <c r="C241" s="16" t="s">
        <v>1283</v>
      </c>
      <c r="D241" s="87">
        <v>34656</v>
      </c>
      <c r="E241" s="87">
        <v>36588</v>
      </c>
      <c r="F241" s="180">
        <v>500</v>
      </c>
      <c r="G241" s="16" t="s">
        <v>1724</v>
      </c>
      <c r="H241" s="16" t="s">
        <v>266</v>
      </c>
      <c r="I241" s="16" t="s">
        <v>1606</v>
      </c>
      <c r="J241" s="16"/>
      <c r="K241" s="16" t="s">
        <v>1515</v>
      </c>
    </row>
    <row r="242" spans="1:11" ht="12.75">
      <c r="A242" s="39">
        <f t="shared" si="4"/>
        <v>86</v>
      </c>
      <c r="B242" s="20" t="s">
        <v>1009</v>
      </c>
      <c r="C242" s="16" t="s">
        <v>1371</v>
      </c>
      <c r="D242" s="87">
        <v>34705</v>
      </c>
      <c r="E242" s="87">
        <v>36487</v>
      </c>
      <c r="F242" s="180">
        <v>4941</v>
      </c>
      <c r="G242" s="16" t="s">
        <v>2266</v>
      </c>
      <c r="H242" s="16" t="s">
        <v>1119</v>
      </c>
      <c r="I242" s="16" t="s">
        <v>1047</v>
      </c>
      <c r="J242" s="16"/>
      <c r="K242" s="16" t="s">
        <v>128</v>
      </c>
    </row>
    <row r="243" spans="1:11" ht="24">
      <c r="A243" s="39">
        <f t="shared" si="4"/>
        <v>87</v>
      </c>
      <c r="B243" s="20" t="s">
        <v>2088</v>
      </c>
      <c r="C243" s="16" t="s">
        <v>542</v>
      </c>
      <c r="D243" s="87">
        <v>34716</v>
      </c>
      <c r="E243" s="87">
        <v>35908</v>
      </c>
      <c r="F243" s="180">
        <v>500</v>
      </c>
      <c r="G243" s="16" t="s">
        <v>2174</v>
      </c>
      <c r="H243" s="16" t="s">
        <v>266</v>
      </c>
      <c r="I243" s="16" t="s">
        <v>34</v>
      </c>
      <c r="J243" s="16"/>
      <c r="K243" s="19" t="s">
        <v>1370</v>
      </c>
    </row>
    <row r="244" spans="1:11" ht="48">
      <c r="A244" s="39">
        <f t="shared" si="4"/>
        <v>88</v>
      </c>
      <c r="B244" s="20" t="s">
        <v>1752</v>
      </c>
      <c r="C244" s="60" t="s">
        <v>845</v>
      </c>
      <c r="D244" s="87">
        <v>34726</v>
      </c>
      <c r="E244" s="87">
        <v>38405</v>
      </c>
      <c r="F244" s="43">
        <v>2754</v>
      </c>
      <c r="G244" s="16" t="s">
        <v>2174</v>
      </c>
      <c r="H244" s="16" t="s">
        <v>266</v>
      </c>
      <c r="I244" s="16" t="s">
        <v>34</v>
      </c>
      <c r="J244" s="16"/>
      <c r="K244" s="16" t="s">
        <v>1516</v>
      </c>
    </row>
    <row r="245" spans="1:11" ht="12.75">
      <c r="A245" s="39">
        <f t="shared" si="4"/>
        <v>89</v>
      </c>
      <c r="B245" s="20" t="s">
        <v>2154</v>
      </c>
      <c r="C245" s="60" t="s">
        <v>2165</v>
      </c>
      <c r="D245" s="87">
        <v>34780</v>
      </c>
      <c r="E245" s="87">
        <v>35492</v>
      </c>
      <c r="F245" s="180">
        <v>486</v>
      </c>
      <c r="G245" s="16" t="s">
        <v>1485</v>
      </c>
      <c r="H245" s="16" t="s">
        <v>266</v>
      </c>
      <c r="I245" s="16" t="s">
        <v>34</v>
      </c>
      <c r="J245" s="16"/>
      <c r="K245" s="16"/>
    </row>
    <row r="246" spans="1:11" ht="24">
      <c r="A246" s="39">
        <f t="shared" si="4"/>
        <v>90</v>
      </c>
      <c r="B246" s="20" t="s">
        <v>1068</v>
      </c>
      <c r="C246" s="16" t="s">
        <v>872</v>
      </c>
      <c r="D246" s="87">
        <v>34782</v>
      </c>
      <c r="E246" s="87">
        <v>37519</v>
      </c>
      <c r="F246" s="180">
        <v>3380</v>
      </c>
      <c r="G246" s="16" t="s">
        <v>1769</v>
      </c>
      <c r="H246" s="16" t="s">
        <v>1119</v>
      </c>
      <c r="I246" s="16" t="s">
        <v>34</v>
      </c>
      <c r="J246" s="16"/>
      <c r="K246" s="16"/>
    </row>
    <row r="247" spans="1:11" ht="36">
      <c r="A247" s="39">
        <f t="shared" si="4"/>
        <v>91</v>
      </c>
      <c r="B247" s="35" t="s">
        <v>1394</v>
      </c>
      <c r="C247" s="16" t="s">
        <v>384</v>
      </c>
      <c r="D247" s="87">
        <v>34788</v>
      </c>
      <c r="E247" s="87">
        <v>38639</v>
      </c>
      <c r="F247" s="43">
        <v>486</v>
      </c>
      <c r="G247" s="16" t="s">
        <v>1242</v>
      </c>
      <c r="H247" s="16" t="s">
        <v>1119</v>
      </c>
      <c r="I247" s="16" t="s">
        <v>1711</v>
      </c>
      <c r="J247" s="16"/>
      <c r="K247" s="16" t="s">
        <v>128</v>
      </c>
    </row>
    <row r="248" spans="1:11" ht="12.75">
      <c r="A248" s="39">
        <f t="shared" si="4"/>
        <v>92</v>
      </c>
      <c r="B248" s="20" t="s">
        <v>1809</v>
      </c>
      <c r="C248" s="16" t="s">
        <v>1770</v>
      </c>
      <c r="D248" s="87">
        <v>34799</v>
      </c>
      <c r="E248" s="87">
        <v>37566</v>
      </c>
      <c r="F248" s="180">
        <v>162</v>
      </c>
      <c r="G248" s="16" t="s">
        <v>216</v>
      </c>
      <c r="H248" s="16" t="s">
        <v>1119</v>
      </c>
      <c r="I248" s="16" t="s">
        <v>34</v>
      </c>
      <c r="J248" s="16"/>
      <c r="K248" s="16"/>
    </row>
    <row r="249" spans="1:11" ht="12.75">
      <c r="A249" s="39">
        <f t="shared" si="4"/>
        <v>93</v>
      </c>
      <c r="B249" s="35" t="s">
        <v>1094</v>
      </c>
      <c r="C249" s="16" t="s">
        <v>202</v>
      </c>
      <c r="D249" s="87">
        <v>34799</v>
      </c>
      <c r="E249" s="87">
        <v>38771</v>
      </c>
      <c r="F249" s="43">
        <v>2997</v>
      </c>
      <c r="G249" s="16" t="s">
        <v>897</v>
      </c>
      <c r="H249" s="16" t="s">
        <v>1119</v>
      </c>
      <c r="I249" s="16" t="s">
        <v>34</v>
      </c>
      <c r="J249" s="16"/>
      <c r="K249" s="16"/>
    </row>
    <row r="250" spans="1:11" ht="12.75">
      <c r="A250" s="39">
        <f t="shared" si="4"/>
        <v>94</v>
      </c>
      <c r="B250" s="20" t="s">
        <v>1810</v>
      </c>
      <c r="C250" s="16" t="s">
        <v>402</v>
      </c>
      <c r="D250" s="87">
        <v>34807</v>
      </c>
      <c r="E250" s="87">
        <v>36936</v>
      </c>
      <c r="F250" s="180">
        <v>567</v>
      </c>
      <c r="G250" s="16" t="s">
        <v>955</v>
      </c>
      <c r="H250" s="16" t="s">
        <v>1213</v>
      </c>
      <c r="I250" s="16" t="s">
        <v>34</v>
      </c>
      <c r="J250" s="16"/>
      <c r="K250" s="16" t="s">
        <v>659</v>
      </c>
    </row>
    <row r="251" spans="1:11" ht="24">
      <c r="A251" s="39">
        <f t="shared" si="4"/>
        <v>95</v>
      </c>
      <c r="B251" s="20" t="s">
        <v>1811</v>
      </c>
      <c r="C251" s="16" t="s">
        <v>546</v>
      </c>
      <c r="D251" s="87">
        <v>34816</v>
      </c>
      <c r="E251" s="87">
        <v>35158</v>
      </c>
      <c r="F251" s="180">
        <v>2190</v>
      </c>
      <c r="G251" s="16" t="s">
        <v>429</v>
      </c>
      <c r="H251" s="16" t="s">
        <v>1213</v>
      </c>
      <c r="I251" s="16" t="s">
        <v>772</v>
      </c>
      <c r="J251" s="16"/>
      <c r="K251" s="16" t="s">
        <v>1517</v>
      </c>
    </row>
    <row r="252" spans="1:11" ht="36">
      <c r="A252" s="39">
        <f t="shared" si="4"/>
        <v>96</v>
      </c>
      <c r="B252" s="20" t="s">
        <v>1812</v>
      </c>
      <c r="C252" s="16" t="s">
        <v>826</v>
      </c>
      <c r="D252" s="87">
        <v>34829</v>
      </c>
      <c r="E252" s="87">
        <v>36908</v>
      </c>
      <c r="F252" s="180">
        <v>2268</v>
      </c>
      <c r="G252" s="16" t="s">
        <v>982</v>
      </c>
      <c r="H252" s="16" t="s">
        <v>1119</v>
      </c>
      <c r="I252" s="16" t="s">
        <v>1924</v>
      </c>
      <c r="J252" s="16"/>
      <c r="K252" s="16" t="s">
        <v>659</v>
      </c>
    </row>
    <row r="253" spans="1:11" ht="12.75">
      <c r="A253" s="39">
        <f t="shared" si="4"/>
        <v>97</v>
      </c>
      <c r="B253" s="35" t="s">
        <v>2278</v>
      </c>
      <c r="C253" s="16" t="s">
        <v>202</v>
      </c>
      <c r="D253" s="87">
        <v>34856</v>
      </c>
      <c r="E253" s="87">
        <v>37603</v>
      </c>
      <c r="F253" s="185">
        <v>3878</v>
      </c>
      <c r="G253" s="16" t="s">
        <v>201</v>
      </c>
      <c r="H253" s="16" t="s">
        <v>1119</v>
      </c>
      <c r="I253" s="16" t="s">
        <v>34</v>
      </c>
      <c r="J253" s="16"/>
      <c r="K253" s="16" t="s">
        <v>128</v>
      </c>
    </row>
    <row r="254" spans="1:11" ht="24">
      <c r="A254" s="39">
        <f t="shared" si="4"/>
        <v>98</v>
      </c>
      <c r="B254" s="20" t="s">
        <v>2279</v>
      </c>
      <c r="C254" s="16" t="s">
        <v>136</v>
      </c>
      <c r="D254" s="87">
        <v>34857</v>
      </c>
      <c r="E254" s="87">
        <v>35599</v>
      </c>
      <c r="F254" s="180">
        <v>5000</v>
      </c>
      <c r="G254" s="16" t="s">
        <v>1382</v>
      </c>
      <c r="H254" s="16" t="s">
        <v>266</v>
      </c>
      <c r="I254" s="16" t="s">
        <v>2010</v>
      </c>
      <c r="J254" s="16"/>
      <c r="K254" s="16" t="s">
        <v>128</v>
      </c>
    </row>
    <row r="255" spans="1:11" ht="12.75">
      <c r="A255" s="39">
        <f t="shared" si="4"/>
        <v>99</v>
      </c>
      <c r="B255" s="20" t="s">
        <v>554</v>
      </c>
      <c r="C255" s="16" t="s">
        <v>1320</v>
      </c>
      <c r="D255" s="87">
        <v>34859</v>
      </c>
      <c r="E255" s="87">
        <v>36123</v>
      </c>
      <c r="F255" s="180">
        <v>1851</v>
      </c>
      <c r="G255" s="16" t="s">
        <v>820</v>
      </c>
      <c r="H255" s="16" t="s">
        <v>1119</v>
      </c>
      <c r="I255" s="16" t="s">
        <v>2164</v>
      </c>
      <c r="J255" s="16"/>
      <c r="K255" s="16" t="s">
        <v>1518</v>
      </c>
    </row>
    <row r="256" spans="1:11" ht="12.75">
      <c r="A256" s="39">
        <f t="shared" si="4"/>
        <v>100</v>
      </c>
      <c r="B256" s="20" t="s">
        <v>555</v>
      </c>
      <c r="C256" s="16" t="s">
        <v>362</v>
      </c>
      <c r="D256" s="87">
        <v>34884</v>
      </c>
      <c r="E256" s="87">
        <v>37456</v>
      </c>
      <c r="F256" s="180">
        <v>1579</v>
      </c>
      <c r="G256" s="16" t="s">
        <v>1859</v>
      </c>
      <c r="H256" s="16" t="s">
        <v>266</v>
      </c>
      <c r="I256" s="16" t="s">
        <v>772</v>
      </c>
      <c r="J256" s="16"/>
      <c r="K256" s="16"/>
    </row>
    <row r="257" spans="1:11" ht="12.75">
      <c r="A257" s="39">
        <f t="shared" si="4"/>
        <v>101</v>
      </c>
      <c r="B257" s="20" t="s">
        <v>1641</v>
      </c>
      <c r="C257" s="16" t="s">
        <v>1583</v>
      </c>
      <c r="D257" s="87">
        <v>34890</v>
      </c>
      <c r="E257" s="87">
        <v>35908</v>
      </c>
      <c r="F257" s="180">
        <v>486</v>
      </c>
      <c r="G257" s="16" t="s">
        <v>1485</v>
      </c>
      <c r="H257" s="16" t="s">
        <v>266</v>
      </c>
      <c r="I257" s="16" t="s">
        <v>513</v>
      </c>
      <c r="J257" s="16"/>
      <c r="K257" s="19" t="s">
        <v>1370</v>
      </c>
    </row>
    <row r="258" spans="1:11" ht="24">
      <c r="A258" s="39">
        <f t="shared" si="4"/>
        <v>102</v>
      </c>
      <c r="B258" s="20" t="s">
        <v>891</v>
      </c>
      <c r="C258" s="16" t="s">
        <v>1800</v>
      </c>
      <c r="D258" s="87">
        <v>34893</v>
      </c>
      <c r="E258" s="87">
        <v>35908</v>
      </c>
      <c r="F258" s="180">
        <v>162</v>
      </c>
      <c r="G258" s="16" t="s">
        <v>1932</v>
      </c>
      <c r="H258" s="16" t="s">
        <v>1213</v>
      </c>
      <c r="I258" s="16" t="s">
        <v>762</v>
      </c>
      <c r="J258" s="16"/>
      <c r="K258" s="19" t="s">
        <v>1370</v>
      </c>
    </row>
    <row r="259" spans="1:11" ht="24">
      <c r="A259" s="39">
        <f t="shared" si="4"/>
        <v>103</v>
      </c>
      <c r="B259" s="20" t="s">
        <v>2067</v>
      </c>
      <c r="C259" s="16" t="s">
        <v>839</v>
      </c>
      <c r="D259" s="87">
        <v>34908</v>
      </c>
      <c r="E259" s="87">
        <v>37851</v>
      </c>
      <c r="F259" s="43">
        <v>1053</v>
      </c>
      <c r="G259" s="16" t="s">
        <v>602</v>
      </c>
      <c r="H259" s="16" t="s">
        <v>1119</v>
      </c>
      <c r="I259" s="16" t="s">
        <v>34</v>
      </c>
      <c r="J259" s="16"/>
      <c r="K259" s="19" t="s">
        <v>1519</v>
      </c>
    </row>
    <row r="260" spans="1:11" ht="36">
      <c r="A260" s="39">
        <f t="shared" si="4"/>
        <v>104</v>
      </c>
      <c r="B260" s="20" t="s">
        <v>1876</v>
      </c>
      <c r="C260" s="16" t="s">
        <v>1978</v>
      </c>
      <c r="D260" s="87">
        <v>34940</v>
      </c>
      <c r="E260" s="87">
        <v>36941</v>
      </c>
      <c r="F260" s="180">
        <v>1215</v>
      </c>
      <c r="G260" s="16" t="s">
        <v>204</v>
      </c>
      <c r="H260" s="16" t="s">
        <v>1119</v>
      </c>
      <c r="I260" s="16" t="s">
        <v>34</v>
      </c>
      <c r="J260" s="16"/>
      <c r="K260" s="16" t="s">
        <v>659</v>
      </c>
    </row>
    <row r="261" spans="1:11" ht="12.75">
      <c r="A261" s="39">
        <f t="shared" si="4"/>
        <v>105</v>
      </c>
      <c r="B261" s="20" t="s">
        <v>1183</v>
      </c>
      <c r="C261" s="16" t="s">
        <v>1152</v>
      </c>
      <c r="D261" s="87">
        <v>34940</v>
      </c>
      <c r="E261" s="87">
        <v>36941</v>
      </c>
      <c r="F261" s="180">
        <v>405</v>
      </c>
      <c r="G261" s="16" t="s">
        <v>982</v>
      </c>
      <c r="H261" s="16" t="s">
        <v>1119</v>
      </c>
      <c r="I261" s="16" t="s">
        <v>34</v>
      </c>
      <c r="J261" s="16"/>
      <c r="K261" s="16" t="s">
        <v>659</v>
      </c>
    </row>
    <row r="262" spans="1:11" ht="12.75">
      <c r="A262" s="39">
        <f t="shared" si="4"/>
        <v>106</v>
      </c>
      <c r="B262" s="35" t="s">
        <v>1582</v>
      </c>
      <c r="C262" s="16" t="s">
        <v>1482</v>
      </c>
      <c r="D262" s="87">
        <v>34950</v>
      </c>
      <c r="E262" s="87">
        <v>37603</v>
      </c>
      <c r="F262" s="43">
        <v>972</v>
      </c>
      <c r="G262" s="16" t="s">
        <v>935</v>
      </c>
      <c r="H262" s="16" t="s">
        <v>1119</v>
      </c>
      <c r="I262" s="16" t="s">
        <v>34</v>
      </c>
      <c r="J262" s="16"/>
      <c r="K262" s="16" t="s">
        <v>128</v>
      </c>
    </row>
    <row r="263" spans="1:11" ht="48">
      <c r="A263" s="39">
        <f t="shared" si="4"/>
        <v>107</v>
      </c>
      <c r="B263" s="35" t="s">
        <v>1745</v>
      </c>
      <c r="C263" s="16" t="s">
        <v>1896</v>
      </c>
      <c r="D263" s="87">
        <v>34968</v>
      </c>
      <c r="E263" s="87">
        <v>37851</v>
      </c>
      <c r="F263" s="43">
        <v>486</v>
      </c>
      <c r="G263" s="16" t="s">
        <v>1059</v>
      </c>
      <c r="H263" s="16" t="s">
        <v>1119</v>
      </c>
      <c r="I263" s="16" t="s">
        <v>34</v>
      </c>
      <c r="J263" s="16"/>
      <c r="K263" s="16" t="s">
        <v>1520</v>
      </c>
    </row>
    <row r="264" spans="1:11" ht="48">
      <c r="A264" s="39">
        <f t="shared" si="4"/>
        <v>108</v>
      </c>
      <c r="B264" s="35" t="s">
        <v>1297</v>
      </c>
      <c r="C264" s="16" t="s">
        <v>1484</v>
      </c>
      <c r="D264" s="87">
        <v>34969</v>
      </c>
      <c r="E264" s="87">
        <v>38686</v>
      </c>
      <c r="F264" s="43">
        <v>503.2251</v>
      </c>
      <c r="G264" s="16" t="s">
        <v>1351</v>
      </c>
      <c r="H264" s="16" t="s">
        <v>1119</v>
      </c>
      <c r="I264" s="16" t="s">
        <v>34</v>
      </c>
      <c r="J264" s="16"/>
      <c r="K264" s="16" t="s">
        <v>1687</v>
      </c>
    </row>
    <row r="265" spans="1:11" ht="72">
      <c r="A265" s="39">
        <f t="shared" si="4"/>
        <v>109</v>
      </c>
      <c r="B265" s="35" t="s">
        <v>1299</v>
      </c>
      <c r="C265" s="16" t="s">
        <v>2300</v>
      </c>
      <c r="D265" s="87">
        <v>34981</v>
      </c>
      <c r="E265" s="87">
        <v>39211</v>
      </c>
      <c r="F265" s="43">
        <v>648</v>
      </c>
      <c r="G265" s="16" t="s">
        <v>1578</v>
      </c>
      <c r="H265" s="16" t="s">
        <v>1119</v>
      </c>
      <c r="I265" s="16" t="s">
        <v>503</v>
      </c>
      <c r="J265" s="16"/>
      <c r="K265" s="16" t="s">
        <v>1381</v>
      </c>
    </row>
    <row r="266" spans="1:11" ht="24">
      <c r="A266" s="39">
        <f t="shared" si="4"/>
        <v>110</v>
      </c>
      <c r="B266" s="20" t="s">
        <v>2170</v>
      </c>
      <c r="C266" s="16" t="s">
        <v>1249</v>
      </c>
      <c r="D266" s="87">
        <v>34983</v>
      </c>
      <c r="E266" s="87">
        <v>36955</v>
      </c>
      <c r="F266" s="180">
        <v>6804</v>
      </c>
      <c r="G266" s="16" t="s">
        <v>247</v>
      </c>
      <c r="H266" s="16" t="s">
        <v>1119</v>
      </c>
      <c r="I266" s="16" t="s">
        <v>1384</v>
      </c>
      <c r="J266" s="16"/>
      <c r="K266" s="16" t="s">
        <v>659</v>
      </c>
    </row>
    <row r="267" spans="1:11" ht="12.75">
      <c r="A267" s="39">
        <f t="shared" si="4"/>
        <v>111</v>
      </c>
      <c r="B267" s="20" t="s">
        <v>1881</v>
      </c>
      <c r="C267" s="16" t="s">
        <v>1250</v>
      </c>
      <c r="D267" s="87">
        <v>34996</v>
      </c>
      <c r="E267" s="87">
        <v>36941</v>
      </c>
      <c r="F267" s="180">
        <v>2673</v>
      </c>
      <c r="G267" s="16" t="s">
        <v>982</v>
      </c>
      <c r="H267" s="16" t="s">
        <v>1119</v>
      </c>
      <c r="I267" s="16" t="s">
        <v>34</v>
      </c>
      <c r="J267" s="16"/>
      <c r="K267" s="16" t="s">
        <v>659</v>
      </c>
    </row>
    <row r="268" spans="1:11" ht="12.75">
      <c r="A268" s="39">
        <f t="shared" si="4"/>
        <v>112</v>
      </c>
      <c r="B268" s="20" t="s">
        <v>1174</v>
      </c>
      <c r="C268" s="16" t="s">
        <v>838</v>
      </c>
      <c r="D268" s="87">
        <v>35001</v>
      </c>
      <c r="E268" s="87">
        <v>36921</v>
      </c>
      <c r="F268" s="180">
        <v>2511</v>
      </c>
      <c r="G268" s="16" t="s">
        <v>820</v>
      </c>
      <c r="H268" s="16" t="s">
        <v>1119</v>
      </c>
      <c r="I268" s="16" t="s">
        <v>34</v>
      </c>
      <c r="J268" s="16"/>
      <c r="K268" s="16" t="s">
        <v>659</v>
      </c>
    </row>
    <row r="269" spans="1:11" ht="24">
      <c r="A269" s="39">
        <f t="shared" si="4"/>
        <v>113</v>
      </c>
      <c r="B269" s="20" t="s">
        <v>1175</v>
      </c>
      <c r="C269" s="16" t="s">
        <v>839</v>
      </c>
      <c r="D269" s="87">
        <v>35025</v>
      </c>
      <c r="E269" s="87">
        <v>37519</v>
      </c>
      <c r="F269" s="180">
        <v>758.4416</v>
      </c>
      <c r="G269" s="16" t="s">
        <v>2005</v>
      </c>
      <c r="H269" s="16" t="s">
        <v>1119</v>
      </c>
      <c r="I269" s="16" t="s">
        <v>219</v>
      </c>
      <c r="J269" s="16"/>
      <c r="K269" s="16"/>
    </row>
    <row r="270" spans="1:11" ht="36">
      <c r="A270" s="39">
        <f t="shared" si="4"/>
        <v>114</v>
      </c>
      <c r="B270" s="20" t="s">
        <v>1176</v>
      </c>
      <c r="C270" s="16" t="s">
        <v>1152</v>
      </c>
      <c r="D270" s="87">
        <v>35052</v>
      </c>
      <c r="E270" s="87">
        <v>36941</v>
      </c>
      <c r="F270" s="180">
        <v>2187</v>
      </c>
      <c r="G270" s="16" t="s">
        <v>1628</v>
      </c>
      <c r="H270" s="16" t="s">
        <v>1119</v>
      </c>
      <c r="I270" s="16" t="s">
        <v>34</v>
      </c>
      <c r="J270" s="16"/>
      <c r="K270" s="16" t="s">
        <v>659</v>
      </c>
    </row>
    <row r="271" spans="1:11" ht="12.75">
      <c r="A271" s="39">
        <f t="shared" si="4"/>
        <v>115</v>
      </c>
      <c r="B271" s="20" t="s">
        <v>395</v>
      </c>
      <c r="C271" s="16" t="s">
        <v>1978</v>
      </c>
      <c r="D271" s="87">
        <v>35052</v>
      </c>
      <c r="E271" s="87">
        <v>36941</v>
      </c>
      <c r="F271" s="180">
        <v>1660.5</v>
      </c>
      <c r="G271" s="16" t="s">
        <v>1837</v>
      </c>
      <c r="H271" s="16" t="s">
        <v>1119</v>
      </c>
      <c r="I271" s="16" t="s">
        <v>34</v>
      </c>
      <c r="J271" s="16"/>
      <c r="K271" s="16" t="s">
        <v>659</v>
      </c>
    </row>
    <row r="272" spans="1:11" ht="12.75">
      <c r="A272" s="39">
        <f t="shared" si="4"/>
        <v>116</v>
      </c>
      <c r="B272" s="20" t="s">
        <v>396</v>
      </c>
      <c r="C272" s="16" t="s">
        <v>1113</v>
      </c>
      <c r="D272" s="87">
        <v>35052</v>
      </c>
      <c r="E272" s="87">
        <v>36504</v>
      </c>
      <c r="F272" s="180">
        <v>1701</v>
      </c>
      <c r="G272" s="16" t="s">
        <v>1114</v>
      </c>
      <c r="H272" s="16" t="s">
        <v>1213</v>
      </c>
      <c r="I272" s="16" t="s">
        <v>1115</v>
      </c>
      <c r="J272" s="16"/>
      <c r="K272" s="16"/>
    </row>
    <row r="273" spans="1:11" ht="24">
      <c r="A273" s="39">
        <f t="shared" si="4"/>
        <v>117</v>
      </c>
      <c r="B273" s="20" t="s">
        <v>397</v>
      </c>
      <c r="C273" s="16" t="s">
        <v>1792</v>
      </c>
      <c r="D273" s="87">
        <v>35076</v>
      </c>
      <c r="E273" s="87">
        <v>36998</v>
      </c>
      <c r="F273" s="180">
        <v>2522.6</v>
      </c>
      <c r="G273" s="16" t="s">
        <v>982</v>
      </c>
      <c r="H273" s="16" t="s">
        <v>1119</v>
      </c>
      <c r="I273" s="16" t="s">
        <v>2132</v>
      </c>
      <c r="J273" s="16"/>
      <c r="K273" s="16" t="s">
        <v>659</v>
      </c>
    </row>
    <row r="274" spans="1:11" ht="24">
      <c r="A274" s="39">
        <f t="shared" si="4"/>
        <v>118</v>
      </c>
      <c r="B274" s="20" t="s">
        <v>398</v>
      </c>
      <c r="C274" s="16" t="s">
        <v>1792</v>
      </c>
      <c r="D274" s="87">
        <v>35076</v>
      </c>
      <c r="E274" s="87">
        <v>35325</v>
      </c>
      <c r="F274" s="180">
        <v>1620</v>
      </c>
      <c r="G274" s="16" t="s">
        <v>1619</v>
      </c>
      <c r="H274" s="16" t="s">
        <v>1213</v>
      </c>
      <c r="I274" s="16" t="s">
        <v>25</v>
      </c>
      <c r="J274" s="16"/>
      <c r="K274" s="16"/>
    </row>
    <row r="275" spans="1:11" ht="24">
      <c r="A275" s="39">
        <f t="shared" si="4"/>
        <v>119</v>
      </c>
      <c r="B275" s="20" t="s">
        <v>399</v>
      </c>
      <c r="C275" s="16" t="s">
        <v>838</v>
      </c>
      <c r="D275" s="87">
        <v>35103</v>
      </c>
      <c r="E275" s="87">
        <v>36936</v>
      </c>
      <c r="F275" s="180">
        <v>1458</v>
      </c>
      <c r="G275" s="16" t="s">
        <v>779</v>
      </c>
      <c r="H275" s="16" t="s">
        <v>1119</v>
      </c>
      <c r="I275" s="16" t="s">
        <v>34</v>
      </c>
      <c r="J275" s="16"/>
      <c r="K275" s="16" t="s">
        <v>659</v>
      </c>
    </row>
    <row r="276" spans="1:11" ht="36">
      <c r="A276" s="39">
        <f t="shared" si="4"/>
        <v>120</v>
      </c>
      <c r="B276" s="20" t="s">
        <v>407</v>
      </c>
      <c r="C276" s="16" t="s">
        <v>391</v>
      </c>
      <c r="D276" s="87">
        <v>35103</v>
      </c>
      <c r="E276" s="87">
        <v>36936</v>
      </c>
      <c r="F276" s="180">
        <v>598.5738</v>
      </c>
      <c r="G276" s="16" t="s">
        <v>2242</v>
      </c>
      <c r="H276" s="16" t="s">
        <v>1119</v>
      </c>
      <c r="I276" s="16" t="s">
        <v>34</v>
      </c>
      <c r="J276" s="16"/>
      <c r="K276" s="16" t="s">
        <v>659</v>
      </c>
    </row>
    <row r="277" spans="1:11" ht="36">
      <c r="A277" s="39">
        <f t="shared" si="4"/>
        <v>121</v>
      </c>
      <c r="B277" s="20" t="s">
        <v>166</v>
      </c>
      <c r="C277" s="16" t="s">
        <v>2243</v>
      </c>
      <c r="D277" s="87">
        <v>35145</v>
      </c>
      <c r="E277" s="87">
        <v>37004</v>
      </c>
      <c r="F277" s="180">
        <v>1296</v>
      </c>
      <c r="G277" s="16" t="s">
        <v>218</v>
      </c>
      <c r="H277" s="16" t="s">
        <v>1119</v>
      </c>
      <c r="I277" s="16" t="s">
        <v>513</v>
      </c>
      <c r="J277" s="16"/>
      <c r="K277" s="16" t="s">
        <v>1688</v>
      </c>
    </row>
    <row r="278" spans="1:11" ht="12.75">
      <c r="A278" s="39">
        <f t="shared" si="4"/>
        <v>122</v>
      </c>
      <c r="B278" s="20" t="s">
        <v>1000</v>
      </c>
      <c r="C278" s="16" t="s">
        <v>2244</v>
      </c>
      <c r="D278" s="87">
        <v>35157</v>
      </c>
      <c r="E278" s="87">
        <v>37145</v>
      </c>
      <c r="F278" s="180">
        <v>324</v>
      </c>
      <c r="G278" s="16" t="s">
        <v>1605</v>
      </c>
      <c r="H278" s="16" t="s">
        <v>1119</v>
      </c>
      <c r="I278" s="16" t="s">
        <v>1606</v>
      </c>
      <c r="J278" s="16"/>
      <c r="K278" s="16" t="s">
        <v>2222</v>
      </c>
    </row>
    <row r="279" spans="1:11" ht="24">
      <c r="A279" s="39">
        <f t="shared" si="4"/>
        <v>123</v>
      </c>
      <c r="B279" s="20" t="s">
        <v>78</v>
      </c>
      <c r="C279" s="16" t="s">
        <v>898</v>
      </c>
      <c r="D279" s="87">
        <v>35163</v>
      </c>
      <c r="E279" s="87">
        <v>35215</v>
      </c>
      <c r="F279" s="180">
        <v>1458</v>
      </c>
      <c r="G279" s="16" t="s">
        <v>779</v>
      </c>
      <c r="H279" s="16" t="s">
        <v>1119</v>
      </c>
      <c r="I279" s="16" t="s">
        <v>34</v>
      </c>
      <c r="J279" s="16"/>
      <c r="K279" s="16"/>
    </row>
    <row r="280" spans="1:11" ht="48">
      <c r="A280" s="39">
        <f t="shared" si="4"/>
        <v>124</v>
      </c>
      <c r="B280" s="35" t="s">
        <v>57</v>
      </c>
      <c r="C280" s="16" t="s">
        <v>1494</v>
      </c>
      <c r="D280" s="87">
        <v>35180</v>
      </c>
      <c r="E280" s="87">
        <v>39969</v>
      </c>
      <c r="F280" s="43">
        <v>146.5717</v>
      </c>
      <c r="G280" s="16" t="s">
        <v>820</v>
      </c>
      <c r="H280" s="16" t="s">
        <v>1119</v>
      </c>
      <c r="I280" s="16" t="s">
        <v>944</v>
      </c>
      <c r="J280" s="16"/>
      <c r="K280" s="16" t="s">
        <v>998</v>
      </c>
    </row>
    <row r="281" spans="1:11" ht="12.75">
      <c r="A281" s="39">
        <f t="shared" si="4"/>
        <v>125</v>
      </c>
      <c r="B281" s="35" t="s">
        <v>1574</v>
      </c>
      <c r="C281" s="16" t="s">
        <v>384</v>
      </c>
      <c r="D281" s="87">
        <v>35223</v>
      </c>
      <c r="E281" s="87">
        <v>38639</v>
      </c>
      <c r="F281" s="43">
        <v>81</v>
      </c>
      <c r="G281" s="16" t="s">
        <v>820</v>
      </c>
      <c r="H281" s="16" t="s">
        <v>1119</v>
      </c>
      <c r="I281" s="16" t="s">
        <v>34</v>
      </c>
      <c r="J281" s="16"/>
      <c r="K281" s="16" t="s">
        <v>128</v>
      </c>
    </row>
    <row r="282" spans="1:11" ht="48">
      <c r="A282" s="39">
        <f t="shared" si="4"/>
        <v>126</v>
      </c>
      <c r="B282" s="35" t="s">
        <v>2187</v>
      </c>
      <c r="C282" s="16" t="s">
        <v>147</v>
      </c>
      <c r="D282" s="87">
        <v>35227</v>
      </c>
      <c r="E282" s="87">
        <v>38065</v>
      </c>
      <c r="F282" s="43">
        <v>324</v>
      </c>
      <c r="G282" s="16" t="s">
        <v>820</v>
      </c>
      <c r="H282" s="16" t="s">
        <v>1119</v>
      </c>
      <c r="I282" s="16" t="s">
        <v>34</v>
      </c>
      <c r="J282" s="16"/>
      <c r="K282" s="16" t="s">
        <v>1223</v>
      </c>
    </row>
    <row r="283" spans="1:11" ht="24">
      <c r="A283" s="39">
        <f t="shared" si="4"/>
        <v>127</v>
      </c>
      <c r="B283" s="20" t="s">
        <v>1013</v>
      </c>
      <c r="C283" s="16" t="s">
        <v>1005</v>
      </c>
      <c r="D283" s="87">
        <v>35264</v>
      </c>
      <c r="E283" s="87">
        <v>35314</v>
      </c>
      <c r="F283" s="180">
        <v>735</v>
      </c>
      <c r="G283" s="16" t="s">
        <v>820</v>
      </c>
      <c r="H283" s="16" t="s">
        <v>1119</v>
      </c>
      <c r="I283" s="16" t="s">
        <v>887</v>
      </c>
      <c r="J283" s="16"/>
      <c r="K283" s="16"/>
    </row>
    <row r="284" spans="1:11" ht="24">
      <c r="A284" s="39">
        <f t="shared" si="4"/>
        <v>128</v>
      </c>
      <c r="B284" s="20" t="s">
        <v>788</v>
      </c>
      <c r="C284" s="16" t="s">
        <v>909</v>
      </c>
      <c r="D284" s="87">
        <v>35278</v>
      </c>
      <c r="E284" s="87">
        <v>35314</v>
      </c>
      <c r="F284" s="180">
        <v>8100</v>
      </c>
      <c r="G284" s="16" t="s">
        <v>1218</v>
      </c>
      <c r="H284" s="16" t="s">
        <v>1119</v>
      </c>
      <c r="I284" s="16" t="s">
        <v>34</v>
      </c>
      <c r="J284" s="16"/>
      <c r="K284" s="16"/>
    </row>
    <row r="285" spans="1:11" ht="24">
      <c r="A285" s="39">
        <f t="shared" si="4"/>
        <v>129</v>
      </c>
      <c r="B285" s="20" t="s">
        <v>789</v>
      </c>
      <c r="C285" s="16" t="s">
        <v>220</v>
      </c>
      <c r="D285" s="87">
        <v>35285</v>
      </c>
      <c r="E285" s="87">
        <v>36944</v>
      </c>
      <c r="F285" s="180">
        <v>7088</v>
      </c>
      <c r="G285" s="16" t="s">
        <v>667</v>
      </c>
      <c r="H285" s="16" t="s">
        <v>1119</v>
      </c>
      <c r="I285" s="16" t="s">
        <v>1871</v>
      </c>
      <c r="J285" s="16"/>
      <c r="K285" s="16" t="s">
        <v>659</v>
      </c>
    </row>
    <row r="286" spans="1:11" ht="24">
      <c r="A286" s="39">
        <f t="shared" si="4"/>
        <v>130</v>
      </c>
      <c r="B286" s="20" t="s">
        <v>258</v>
      </c>
      <c r="C286" s="16" t="s">
        <v>89</v>
      </c>
      <c r="D286" s="87">
        <v>35285</v>
      </c>
      <c r="E286" s="87">
        <v>36921</v>
      </c>
      <c r="F286" s="180">
        <v>1296.29</v>
      </c>
      <c r="G286" s="16" t="s">
        <v>1578</v>
      </c>
      <c r="H286" s="16" t="s">
        <v>1119</v>
      </c>
      <c r="I286" s="16" t="s">
        <v>1871</v>
      </c>
      <c r="J286" s="16"/>
      <c r="K286" s="16" t="s">
        <v>659</v>
      </c>
    </row>
    <row r="287" spans="1:11" ht="72">
      <c r="A287" s="39">
        <f t="shared" si="4"/>
        <v>131</v>
      </c>
      <c r="B287" s="35" t="s">
        <v>1172</v>
      </c>
      <c r="C287" s="16" t="s">
        <v>228</v>
      </c>
      <c r="D287" s="87">
        <v>35300</v>
      </c>
      <c r="E287" s="87">
        <v>39189</v>
      </c>
      <c r="F287" s="43">
        <v>2774</v>
      </c>
      <c r="G287" s="16"/>
      <c r="H287" s="16" t="s">
        <v>1213</v>
      </c>
      <c r="I287" s="16" t="s">
        <v>1895</v>
      </c>
      <c r="J287" s="16"/>
      <c r="K287" s="16" t="s">
        <v>1208</v>
      </c>
    </row>
    <row r="288" spans="1:11" ht="12.75">
      <c r="A288" s="39">
        <f t="shared" si="4"/>
        <v>132</v>
      </c>
      <c r="B288" s="20" t="s">
        <v>259</v>
      </c>
      <c r="C288" s="16" t="s">
        <v>545</v>
      </c>
      <c r="D288" s="87">
        <v>35319</v>
      </c>
      <c r="E288" s="87">
        <v>37391</v>
      </c>
      <c r="F288" s="180">
        <v>756</v>
      </c>
      <c r="G288" s="16" t="s">
        <v>200</v>
      </c>
      <c r="H288" s="16" t="s">
        <v>266</v>
      </c>
      <c r="I288" s="16" t="s">
        <v>2273</v>
      </c>
      <c r="J288" s="16"/>
      <c r="K288" s="16" t="s">
        <v>128</v>
      </c>
    </row>
    <row r="289" spans="1:11" ht="24">
      <c r="A289" s="39">
        <f t="shared" si="4"/>
        <v>133</v>
      </c>
      <c r="B289" s="20" t="s">
        <v>1125</v>
      </c>
      <c r="C289" s="16" t="s">
        <v>936</v>
      </c>
      <c r="D289" s="87">
        <v>35319</v>
      </c>
      <c r="E289" s="87">
        <v>37088</v>
      </c>
      <c r="F289" s="180">
        <v>405</v>
      </c>
      <c r="G289" s="16" t="s">
        <v>978</v>
      </c>
      <c r="H289" s="16" t="s">
        <v>266</v>
      </c>
      <c r="I289" s="16" t="s">
        <v>1971</v>
      </c>
      <c r="J289" s="16"/>
      <c r="K289" s="16" t="s">
        <v>128</v>
      </c>
    </row>
    <row r="290" spans="1:11" ht="24">
      <c r="A290" s="39">
        <f t="shared" si="4"/>
        <v>134</v>
      </c>
      <c r="B290" s="20" t="s">
        <v>1528</v>
      </c>
      <c r="C290" s="16" t="s">
        <v>1006</v>
      </c>
      <c r="D290" s="87">
        <v>35333</v>
      </c>
      <c r="E290" s="87">
        <v>36936</v>
      </c>
      <c r="F290" s="180">
        <v>8100</v>
      </c>
      <c r="G290" s="16" t="s">
        <v>720</v>
      </c>
      <c r="H290" s="16" t="s">
        <v>1119</v>
      </c>
      <c r="I290" s="16" t="s">
        <v>34</v>
      </c>
      <c r="J290" s="16"/>
      <c r="K290" s="16" t="s">
        <v>659</v>
      </c>
    </row>
    <row r="291" spans="1:11" ht="12.75">
      <c r="A291" s="39">
        <f t="shared" si="4"/>
        <v>135</v>
      </c>
      <c r="B291" s="20" t="s">
        <v>1529</v>
      </c>
      <c r="C291" s="16" t="s">
        <v>754</v>
      </c>
      <c r="D291" s="87">
        <v>35333</v>
      </c>
      <c r="E291" s="87">
        <v>36998</v>
      </c>
      <c r="F291" s="180">
        <v>8100</v>
      </c>
      <c r="G291" s="16" t="s">
        <v>534</v>
      </c>
      <c r="H291" s="16" t="s">
        <v>1119</v>
      </c>
      <c r="I291" s="16" t="s">
        <v>34</v>
      </c>
      <c r="J291" s="16"/>
      <c r="K291" s="16" t="s">
        <v>659</v>
      </c>
    </row>
    <row r="292" spans="1:11" ht="12.75">
      <c r="A292" s="39">
        <f t="shared" si="4"/>
        <v>136</v>
      </c>
      <c r="B292" s="20" t="s">
        <v>1530</v>
      </c>
      <c r="C292" s="16" t="s">
        <v>1878</v>
      </c>
      <c r="D292" s="87">
        <v>35354</v>
      </c>
      <c r="E292" s="87">
        <v>37383</v>
      </c>
      <c r="F292" s="180">
        <v>1539</v>
      </c>
      <c r="G292" s="16" t="s">
        <v>1080</v>
      </c>
      <c r="H292" s="16" t="s">
        <v>1080</v>
      </c>
      <c r="I292" s="16" t="s">
        <v>34</v>
      </c>
      <c r="J292" s="16"/>
      <c r="K292" s="16" t="s">
        <v>128</v>
      </c>
    </row>
    <row r="293" spans="1:11" ht="12.75">
      <c r="A293" s="39">
        <f t="shared" si="4"/>
        <v>137</v>
      </c>
      <c r="B293" s="20" t="s">
        <v>1111</v>
      </c>
      <c r="C293" s="16" t="s">
        <v>1137</v>
      </c>
      <c r="D293" s="87">
        <v>35388</v>
      </c>
      <c r="E293" s="87">
        <v>36899</v>
      </c>
      <c r="F293" s="180">
        <v>1514.9053</v>
      </c>
      <c r="G293" s="16" t="s">
        <v>1242</v>
      </c>
      <c r="H293" s="16" t="s">
        <v>1119</v>
      </c>
      <c r="I293" s="16" t="s">
        <v>513</v>
      </c>
      <c r="J293" s="16"/>
      <c r="K293" s="16" t="s">
        <v>659</v>
      </c>
    </row>
    <row r="294" spans="1:11" ht="24">
      <c r="A294" s="39">
        <f t="shared" si="4"/>
        <v>138</v>
      </c>
      <c r="B294" s="35" t="s">
        <v>229</v>
      </c>
      <c r="C294" s="16" t="s">
        <v>965</v>
      </c>
      <c r="D294" s="87">
        <v>35391</v>
      </c>
      <c r="E294" s="87">
        <v>38685</v>
      </c>
      <c r="F294" s="43">
        <v>810</v>
      </c>
      <c r="G294" s="16" t="s">
        <v>1245</v>
      </c>
      <c r="H294" s="16" t="s">
        <v>1080</v>
      </c>
      <c r="I294" s="16" t="s">
        <v>1246</v>
      </c>
      <c r="J294" s="16"/>
      <c r="K294" s="16" t="s">
        <v>1999</v>
      </c>
    </row>
    <row r="295" spans="1:11" ht="24">
      <c r="A295" s="39">
        <f t="shared" si="4"/>
        <v>139</v>
      </c>
      <c r="B295" s="35" t="s">
        <v>852</v>
      </c>
      <c r="C295" s="16" t="s">
        <v>2041</v>
      </c>
      <c r="D295" s="87">
        <v>35443</v>
      </c>
      <c r="E295" s="87">
        <v>37456</v>
      </c>
      <c r="F295" s="43">
        <v>486</v>
      </c>
      <c r="G295" s="16" t="s">
        <v>670</v>
      </c>
      <c r="H295" s="16" t="s">
        <v>1119</v>
      </c>
      <c r="I295" s="16" t="s">
        <v>34</v>
      </c>
      <c r="J295" s="16"/>
      <c r="K295" s="16" t="s">
        <v>2321</v>
      </c>
    </row>
    <row r="296" spans="1:11" ht="12.75">
      <c r="A296" s="39">
        <f t="shared" si="4"/>
        <v>140</v>
      </c>
      <c r="B296" s="20" t="s">
        <v>176</v>
      </c>
      <c r="C296" s="16" t="s">
        <v>177</v>
      </c>
      <c r="D296" s="87">
        <v>35471</v>
      </c>
      <c r="E296" s="87">
        <v>37110</v>
      </c>
      <c r="F296" s="180">
        <v>162</v>
      </c>
      <c r="G296" s="16" t="s">
        <v>218</v>
      </c>
      <c r="H296" s="16" t="s">
        <v>1119</v>
      </c>
      <c r="I296" s="16" t="s">
        <v>34</v>
      </c>
      <c r="J296" s="16"/>
      <c r="K296" s="16" t="s">
        <v>2222</v>
      </c>
    </row>
    <row r="297" spans="1:11" ht="24">
      <c r="A297" s="39">
        <f t="shared" si="4"/>
        <v>141</v>
      </c>
      <c r="B297" s="20" t="s">
        <v>594</v>
      </c>
      <c r="C297" s="16" t="s">
        <v>2184</v>
      </c>
      <c r="D297" s="87">
        <v>35475</v>
      </c>
      <c r="E297" s="87">
        <v>38428</v>
      </c>
      <c r="F297" s="43">
        <v>810</v>
      </c>
      <c r="G297" s="16" t="s">
        <v>1932</v>
      </c>
      <c r="H297" s="16" t="s">
        <v>1213</v>
      </c>
      <c r="I297" s="16" t="s">
        <v>1211</v>
      </c>
      <c r="J297" s="16"/>
      <c r="K297" s="16" t="s">
        <v>2219</v>
      </c>
    </row>
    <row r="298" spans="1:11" ht="12.75">
      <c r="A298" s="39">
        <f t="shared" si="4"/>
        <v>142</v>
      </c>
      <c r="B298" s="20" t="s">
        <v>1739</v>
      </c>
      <c r="C298" s="16" t="s">
        <v>889</v>
      </c>
      <c r="D298" s="87">
        <v>35487</v>
      </c>
      <c r="E298" s="87">
        <v>37139</v>
      </c>
      <c r="F298" s="180">
        <v>162</v>
      </c>
      <c r="G298" s="16" t="s">
        <v>982</v>
      </c>
      <c r="H298" s="16" t="s">
        <v>1119</v>
      </c>
      <c r="I298" s="16" t="s">
        <v>2273</v>
      </c>
      <c r="J298" s="16"/>
      <c r="K298" s="16" t="s">
        <v>2222</v>
      </c>
    </row>
    <row r="299" spans="1:11" ht="36">
      <c r="A299" s="39">
        <f t="shared" si="4"/>
        <v>143</v>
      </c>
      <c r="B299" s="20" t="s">
        <v>2130</v>
      </c>
      <c r="C299" s="16" t="s">
        <v>1118</v>
      </c>
      <c r="D299" s="87">
        <v>35488</v>
      </c>
      <c r="E299" s="87">
        <v>36566</v>
      </c>
      <c r="F299" s="180">
        <v>324</v>
      </c>
      <c r="G299" s="16" t="s">
        <v>1578</v>
      </c>
      <c r="H299" s="16" t="s">
        <v>1119</v>
      </c>
      <c r="I299" s="16" t="s">
        <v>663</v>
      </c>
      <c r="J299" s="16"/>
      <c r="K299" s="16" t="s">
        <v>128</v>
      </c>
    </row>
    <row r="300" spans="1:11" ht="24">
      <c r="A300" s="39">
        <f t="shared" si="4"/>
        <v>144</v>
      </c>
      <c r="B300" s="35" t="s">
        <v>1014</v>
      </c>
      <c r="C300" s="16" t="s">
        <v>1779</v>
      </c>
      <c r="D300" s="87">
        <v>35492</v>
      </c>
      <c r="E300" s="87">
        <v>37851</v>
      </c>
      <c r="F300" s="43">
        <v>1215</v>
      </c>
      <c r="G300" s="16" t="s">
        <v>2276</v>
      </c>
      <c r="H300" s="16" t="s">
        <v>1119</v>
      </c>
      <c r="I300" s="16" t="s">
        <v>1243</v>
      </c>
      <c r="J300" s="16"/>
      <c r="K300" s="16" t="s">
        <v>128</v>
      </c>
    </row>
    <row r="301" spans="1:11" ht="60">
      <c r="A301" s="39">
        <f aca="true" t="shared" si="5" ref="A301:A364">SUM(A300+1)</f>
        <v>145</v>
      </c>
      <c r="B301" s="35" t="s">
        <v>1057</v>
      </c>
      <c r="C301" s="16" t="s">
        <v>179</v>
      </c>
      <c r="D301" s="87">
        <v>35495</v>
      </c>
      <c r="E301" s="87">
        <v>38191</v>
      </c>
      <c r="F301" s="43">
        <v>810</v>
      </c>
      <c r="G301" s="16" t="s">
        <v>1579</v>
      </c>
      <c r="H301" s="16" t="s">
        <v>1119</v>
      </c>
      <c r="I301" s="16" t="s">
        <v>34</v>
      </c>
      <c r="J301" s="16"/>
      <c r="K301" s="16" t="s">
        <v>1689</v>
      </c>
    </row>
    <row r="302" spans="1:11" ht="24">
      <c r="A302" s="39">
        <f t="shared" si="5"/>
        <v>146</v>
      </c>
      <c r="B302" s="20" t="s">
        <v>2131</v>
      </c>
      <c r="C302" s="16" t="s">
        <v>1140</v>
      </c>
      <c r="D302" s="87">
        <v>35503</v>
      </c>
      <c r="E302" s="87">
        <v>36921</v>
      </c>
      <c r="F302" s="180">
        <v>7452</v>
      </c>
      <c r="G302" s="16" t="s">
        <v>2260</v>
      </c>
      <c r="H302" s="16" t="s">
        <v>1119</v>
      </c>
      <c r="I302" s="16" t="s">
        <v>513</v>
      </c>
      <c r="J302" s="16"/>
      <c r="K302" s="16" t="s">
        <v>659</v>
      </c>
    </row>
    <row r="303" spans="1:11" ht="36">
      <c r="A303" s="39">
        <f t="shared" si="5"/>
        <v>147</v>
      </c>
      <c r="B303" s="35" t="s">
        <v>269</v>
      </c>
      <c r="C303" s="16" t="s">
        <v>1667</v>
      </c>
      <c r="D303" s="87">
        <v>35507</v>
      </c>
      <c r="E303" s="87">
        <v>38993</v>
      </c>
      <c r="F303" s="43">
        <v>3159</v>
      </c>
      <c r="G303" s="16" t="s">
        <v>1048</v>
      </c>
      <c r="H303" s="16" t="s">
        <v>1119</v>
      </c>
      <c r="I303" s="16" t="s">
        <v>1181</v>
      </c>
      <c r="J303" s="16"/>
      <c r="K303" s="16" t="s">
        <v>231</v>
      </c>
    </row>
    <row r="304" spans="1:11" ht="12.75">
      <c r="A304" s="39">
        <f t="shared" si="5"/>
        <v>148</v>
      </c>
      <c r="B304" s="20" t="s">
        <v>1487</v>
      </c>
      <c r="C304" s="16" t="s">
        <v>1140</v>
      </c>
      <c r="D304" s="87">
        <v>35515</v>
      </c>
      <c r="E304" s="87">
        <v>36923</v>
      </c>
      <c r="F304" s="180">
        <v>4050</v>
      </c>
      <c r="G304" s="16" t="s">
        <v>2261</v>
      </c>
      <c r="H304" s="16" t="s">
        <v>266</v>
      </c>
      <c r="I304" s="16" t="s">
        <v>2273</v>
      </c>
      <c r="J304" s="16"/>
      <c r="K304" s="16" t="s">
        <v>659</v>
      </c>
    </row>
    <row r="305" spans="1:11" ht="24">
      <c r="A305" s="39">
        <f t="shared" si="5"/>
        <v>149</v>
      </c>
      <c r="B305" s="20" t="s">
        <v>1608</v>
      </c>
      <c r="C305" s="16" t="s">
        <v>1036</v>
      </c>
      <c r="D305" s="87">
        <v>35523</v>
      </c>
      <c r="E305" s="87">
        <v>38278</v>
      </c>
      <c r="F305" s="43">
        <v>4050</v>
      </c>
      <c r="G305" s="16" t="s">
        <v>1134</v>
      </c>
      <c r="H305" s="16" t="s">
        <v>1119</v>
      </c>
      <c r="I305" s="16" t="s">
        <v>504</v>
      </c>
      <c r="J305" s="16"/>
      <c r="K305" s="16" t="s">
        <v>1656</v>
      </c>
    </row>
    <row r="306" spans="1:11" ht="72">
      <c r="A306" s="39">
        <f t="shared" si="5"/>
        <v>150</v>
      </c>
      <c r="B306" s="20" t="s">
        <v>781</v>
      </c>
      <c r="C306" s="16" t="s">
        <v>1768</v>
      </c>
      <c r="D306" s="87">
        <v>35528</v>
      </c>
      <c r="E306" s="87">
        <v>38358</v>
      </c>
      <c r="F306" s="43">
        <v>1620</v>
      </c>
      <c r="G306" s="16" t="s">
        <v>180</v>
      </c>
      <c r="H306" s="16" t="s">
        <v>1119</v>
      </c>
      <c r="I306" s="16" t="s">
        <v>34</v>
      </c>
      <c r="J306" s="16"/>
      <c r="K306" s="16" t="s">
        <v>1657</v>
      </c>
    </row>
    <row r="307" spans="1:11" ht="60">
      <c r="A307" s="39">
        <f t="shared" si="5"/>
        <v>151</v>
      </c>
      <c r="B307" s="35" t="s">
        <v>2309</v>
      </c>
      <c r="C307" s="16" t="s">
        <v>1158</v>
      </c>
      <c r="D307" s="87">
        <v>35537</v>
      </c>
      <c r="E307" s="87">
        <v>37195</v>
      </c>
      <c r="F307" s="43">
        <v>4860</v>
      </c>
      <c r="G307" s="16" t="s">
        <v>1197</v>
      </c>
      <c r="H307" s="16" t="s">
        <v>266</v>
      </c>
      <c r="I307" s="16" t="s">
        <v>1198</v>
      </c>
      <c r="J307" s="16"/>
      <c r="K307" s="16" t="s">
        <v>271</v>
      </c>
    </row>
    <row r="308" spans="1:11" ht="60">
      <c r="A308" s="39">
        <f t="shared" si="5"/>
        <v>152</v>
      </c>
      <c r="B308" s="35" t="s">
        <v>312</v>
      </c>
      <c r="C308" s="16" t="s">
        <v>1490</v>
      </c>
      <c r="D308" s="87">
        <v>35544</v>
      </c>
      <c r="E308" s="87">
        <v>37145</v>
      </c>
      <c r="F308" s="180">
        <v>405</v>
      </c>
      <c r="G308" s="16" t="s">
        <v>1368</v>
      </c>
      <c r="H308" s="16" t="s">
        <v>1119</v>
      </c>
      <c r="I308" s="16" t="s">
        <v>34</v>
      </c>
      <c r="J308" s="16"/>
      <c r="K308" s="16" t="s">
        <v>272</v>
      </c>
    </row>
    <row r="309" spans="1:11" ht="12.75">
      <c r="A309" s="39">
        <f t="shared" si="5"/>
        <v>153</v>
      </c>
      <c r="B309" s="35" t="s">
        <v>1189</v>
      </c>
      <c r="C309" s="16" t="s">
        <v>1813</v>
      </c>
      <c r="D309" s="87">
        <v>35556</v>
      </c>
      <c r="E309" s="87">
        <v>38688</v>
      </c>
      <c r="F309" s="43">
        <v>486</v>
      </c>
      <c r="G309" s="16" t="s">
        <v>2276</v>
      </c>
      <c r="H309" s="16" t="s">
        <v>1119</v>
      </c>
      <c r="I309" s="16" t="s">
        <v>34</v>
      </c>
      <c r="J309" s="16"/>
      <c r="K309" s="16"/>
    </row>
    <row r="310" spans="1:11" ht="24">
      <c r="A310" s="39">
        <f t="shared" si="5"/>
        <v>154</v>
      </c>
      <c r="B310" s="35" t="s">
        <v>745</v>
      </c>
      <c r="C310" s="16" t="s">
        <v>1670</v>
      </c>
      <c r="D310" s="87">
        <v>35601</v>
      </c>
      <c r="E310" s="87">
        <v>38155</v>
      </c>
      <c r="F310" s="43">
        <v>11259</v>
      </c>
      <c r="G310" s="16" t="s">
        <v>207</v>
      </c>
      <c r="H310" s="16" t="s">
        <v>1119</v>
      </c>
      <c r="I310" s="16" t="s">
        <v>34</v>
      </c>
      <c r="J310" s="16"/>
      <c r="K310" s="16"/>
    </row>
    <row r="311" spans="1:11" ht="24">
      <c r="A311" s="39">
        <f t="shared" si="5"/>
        <v>155</v>
      </c>
      <c r="B311" s="20" t="s">
        <v>2076</v>
      </c>
      <c r="C311" s="16" t="s">
        <v>2243</v>
      </c>
      <c r="D311" s="87">
        <v>35601</v>
      </c>
      <c r="E311" s="87">
        <v>37004</v>
      </c>
      <c r="F311" s="180">
        <v>1620</v>
      </c>
      <c r="G311" s="16" t="s">
        <v>1855</v>
      </c>
      <c r="H311" s="16" t="s">
        <v>1119</v>
      </c>
      <c r="I311" s="16" t="s">
        <v>739</v>
      </c>
      <c r="J311" s="16"/>
      <c r="K311" s="16" t="s">
        <v>659</v>
      </c>
    </row>
    <row r="312" spans="1:11" ht="36">
      <c r="A312" s="39">
        <f t="shared" si="5"/>
        <v>156</v>
      </c>
      <c r="B312" s="35" t="s">
        <v>2122</v>
      </c>
      <c r="C312" s="16" t="s">
        <v>1670</v>
      </c>
      <c r="D312" s="87">
        <v>35601</v>
      </c>
      <c r="E312" s="87">
        <v>37851</v>
      </c>
      <c r="F312" s="43">
        <v>14256</v>
      </c>
      <c r="G312" s="16" t="s">
        <v>2072</v>
      </c>
      <c r="H312" s="16" t="s">
        <v>1119</v>
      </c>
      <c r="I312" s="16" t="s">
        <v>1181</v>
      </c>
      <c r="J312" s="16"/>
      <c r="K312" s="16" t="s">
        <v>273</v>
      </c>
    </row>
    <row r="313" spans="1:11" ht="12.75">
      <c r="A313" s="39">
        <f t="shared" si="5"/>
        <v>157</v>
      </c>
      <c r="B313" s="20" t="s">
        <v>452</v>
      </c>
      <c r="C313" s="16" t="s">
        <v>752</v>
      </c>
      <c r="D313" s="87">
        <v>35559</v>
      </c>
      <c r="E313" s="87">
        <v>36941</v>
      </c>
      <c r="F313" s="180">
        <v>2673</v>
      </c>
      <c r="G313" s="16" t="s">
        <v>777</v>
      </c>
      <c r="H313" s="16" t="s">
        <v>1119</v>
      </c>
      <c r="I313" s="16" t="s">
        <v>34</v>
      </c>
      <c r="J313" s="16"/>
      <c r="K313" s="16" t="s">
        <v>659</v>
      </c>
    </row>
    <row r="314" spans="1:11" ht="12.75">
      <c r="A314" s="39">
        <f t="shared" si="5"/>
        <v>158</v>
      </c>
      <c r="B314" s="20" t="s">
        <v>453</v>
      </c>
      <c r="C314" s="16" t="s">
        <v>754</v>
      </c>
      <c r="D314" s="87">
        <v>35559</v>
      </c>
      <c r="E314" s="87">
        <v>36998</v>
      </c>
      <c r="F314" s="180">
        <v>1053</v>
      </c>
      <c r="G314" s="16" t="s">
        <v>1242</v>
      </c>
      <c r="H314" s="16" t="s">
        <v>1119</v>
      </c>
      <c r="I314" s="16" t="s">
        <v>34</v>
      </c>
      <c r="J314" s="16"/>
      <c r="K314" s="16" t="s">
        <v>659</v>
      </c>
    </row>
    <row r="315" spans="1:11" ht="24">
      <c r="A315" s="39">
        <f t="shared" si="5"/>
        <v>159</v>
      </c>
      <c r="B315" s="20" t="s">
        <v>454</v>
      </c>
      <c r="C315" s="16" t="s">
        <v>1968</v>
      </c>
      <c r="D315" s="87">
        <v>35601</v>
      </c>
      <c r="E315" s="87">
        <v>36474</v>
      </c>
      <c r="F315" s="180">
        <v>648</v>
      </c>
      <c r="G315" s="16" t="s">
        <v>1933</v>
      </c>
      <c r="H315" s="16" t="s">
        <v>266</v>
      </c>
      <c r="I315" s="16" t="s">
        <v>509</v>
      </c>
      <c r="J315" s="16"/>
      <c r="K315" s="16" t="s">
        <v>279</v>
      </c>
    </row>
    <row r="316" spans="1:11" ht="48">
      <c r="A316" s="39">
        <f t="shared" si="5"/>
        <v>160</v>
      </c>
      <c r="B316" s="35" t="s">
        <v>270</v>
      </c>
      <c r="C316" s="16" t="s">
        <v>2191</v>
      </c>
      <c r="D316" s="87">
        <v>35625</v>
      </c>
      <c r="E316" s="87">
        <v>37880</v>
      </c>
      <c r="F316" s="43">
        <v>1764</v>
      </c>
      <c r="G316" s="16" t="s">
        <v>955</v>
      </c>
      <c r="H316" s="16" t="s">
        <v>1213</v>
      </c>
      <c r="I316" s="16" t="s">
        <v>513</v>
      </c>
      <c r="J316" s="16"/>
      <c r="K316" s="16" t="s">
        <v>274</v>
      </c>
    </row>
    <row r="317" spans="1:11" ht="24">
      <c r="A317" s="39">
        <f t="shared" si="5"/>
        <v>161</v>
      </c>
      <c r="B317" s="20" t="s">
        <v>1983</v>
      </c>
      <c r="C317" s="16" t="s">
        <v>1655</v>
      </c>
      <c r="D317" s="87">
        <v>35625</v>
      </c>
      <c r="E317" s="87">
        <v>36504</v>
      </c>
      <c r="F317" s="180">
        <v>405</v>
      </c>
      <c r="G317" s="16" t="s">
        <v>955</v>
      </c>
      <c r="H317" s="16" t="s">
        <v>1213</v>
      </c>
      <c r="I317" s="16" t="s">
        <v>513</v>
      </c>
      <c r="J317" s="16"/>
      <c r="K317" s="16" t="s">
        <v>279</v>
      </c>
    </row>
    <row r="318" spans="1:11" ht="36">
      <c r="A318" s="39">
        <f t="shared" si="5"/>
        <v>162</v>
      </c>
      <c r="B318" s="20" t="s">
        <v>1712</v>
      </c>
      <c r="C318" s="16" t="s">
        <v>2149</v>
      </c>
      <c r="D318" s="87">
        <v>35626</v>
      </c>
      <c r="E318" s="87">
        <v>38541</v>
      </c>
      <c r="F318" s="180">
        <v>486</v>
      </c>
      <c r="G318" s="16" t="s">
        <v>2166</v>
      </c>
      <c r="H318" s="16" t="s">
        <v>1213</v>
      </c>
      <c r="I318" s="16" t="s">
        <v>1211</v>
      </c>
      <c r="J318" s="16"/>
      <c r="K318" s="16" t="s">
        <v>275</v>
      </c>
    </row>
    <row r="319" spans="1:11" ht="24">
      <c r="A319" s="39">
        <f t="shared" si="5"/>
        <v>163</v>
      </c>
      <c r="B319" s="35" t="s">
        <v>721</v>
      </c>
      <c r="C319" s="16" t="s">
        <v>963</v>
      </c>
      <c r="D319" s="87">
        <v>35655</v>
      </c>
      <c r="E319" s="87">
        <v>38433</v>
      </c>
      <c r="F319" s="43">
        <v>84.1588</v>
      </c>
      <c r="G319" s="16" t="s">
        <v>964</v>
      </c>
      <c r="H319" s="16" t="s">
        <v>1119</v>
      </c>
      <c r="I319" s="16" t="s">
        <v>1450</v>
      </c>
      <c r="J319" s="16"/>
      <c r="K319" s="16" t="s">
        <v>722</v>
      </c>
    </row>
    <row r="320" spans="1:11" ht="24">
      <c r="A320" s="39">
        <f t="shared" si="5"/>
        <v>164</v>
      </c>
      <c r="B320" s="20" t="s">
        <v>1984</v>
      </c>
      <c r="C320" s="16" t="s">
        <v>1113</v>
      </c>
      <c r="D320" s="87">
        <v>35655</v>
      </c>
      <c r="E320" s="87">
        <v>36504</v>
      </c>
      <c r="F320" s="180">
        <v>61.0571</v>
      </c>
      <c r="G320" s="16" t="s">
        <v>1114</v>
      </c>
      <c r="H320" s="16" t="s">
        <v>1213</v>
      </c>
      <c r="I320" s="16" t="s">
        <v>917</v>
      </c>
      <c r="J320" s="16"/>
      <c r="K320" s="16" t="s">
        <v>276</v>
      </c>
    </row>
    <row r="321" spans="1:11" ht="36">
      <c r="A321" s="39">
        <f t="shared" si="5"/>
        <v>165</v>
      </c>
      <c r="B321" s="35" t="s">
        <v>1392</v>
      </c>
      <c r="C321" s="16" t="s">
        <v>2292</v>
      </c>
      <c r="D321" s="87">
        <v>35660</v>
      </c>
      <c r="E321" s="87">
        <v>36998</v>
      </c>
      <c r="F321" s="43">
        <v>711</v>
      </c>
      <c r="G321" s="16" t="s">
        <v>955</v>
      </c>
      <c r="H321" s="16" t="s">
        <v>1213</v>
      </c>
      <c r="I321" s="16" t="s">
        <v>1602</v>
      </c>
      <c r="J321" s="16"/>
      <c r="K321" s="16" t="s">
        <v>277</v>
      </c>
    </row>
    <row r="322" spans="1:11" ht="24">
      <c r="A322" s="39">
        <f t="shared" si="5"/>
        <v>166</v>
      </c>
      <c r="B322" s="35" t="s">
        <v>1609</v>
      </c>
      <c r="C322" s="16" t="s">
        <v>1015</v>
      </c>
      <c r="D322" s="87">
        <v>35668</v>
      </c>
      <c r="E322" s="87">
        <v>38278</v>
      </c>
      <c r="F322" s="43">
        <v>31.2195</v>
      </c>
      <c r="G322" s="16" t="s">
        <v>1605</v>
      </c>
      <c r="H322" s="16" t="s">
        <v>1119</v>
      </c>
      <c r="I322" s="16" t="s">
        <v>413</v>
      </c>
      <c r="J322" s="16"/>
      <c r="K322" s="16" t="s">
        <v>1656</v>
      </c>
    </row>
    <row r="323" spans="1:11" ht="12.75">
      <c r="A323" s="39">
        <f t="shared" si="5"/>
        <v>167</v>
      </c>
      <c r="B323" s="20" t="s">
        <v>2168</v>
      </c>
      <c r="C323" s="16" t="s">
        <v>1095</v>
      </c>
      <c r="D323" s="87">
        <v>35677</v>
      </c>
      <c r="E323" s="87">
        <v>36955</v>
      </c>
      <c r="F323" s="180">
        <v>2430</v>
      </c>
      <c r="G323" s="16" t="s">
        <v>955</v>
      </c>
      <c r="H323" s="16" t="s">
        <v>1213</v>
      </c>
      <c r="I323" s="16" t="s">
        <v>380</v>
      </c>
      <c r="J323" s="16"/>
      <c r="K323" s="16" t="s">
        <v>659</v>
      </c>
    </row>
    <row r="324" spans="1:11" ht="24">
      <c r="A324" s="39">
        <f t="shared" si="5"/>
        <v>168</v>
      </c>
      <c r="B324" s="20" t="s">
        <v>463</v>
      </c>
      <c r="C324" s="16" t="s">
        <v>1701</v>
      </c>
      <c r="D324" s="87">
        <v>35678</v>
      </c>
      <c r="E324" s="87">
        <v>36921</v>
      </c>
      <c r="F324" s="180">
        <v>4293</v>
      </c>
      <c r="G324" s="16" t="s">
        <v>837</v>
      </c>
      <c r="H324" s="16" t="s">
        <v>1213</v>
      </c>
      <c r="I324" s="16" t="s">
        <v>148</v>
      </c>
      <c r="J324" s="16"/>
      <c r="K324" s="16" t="s">
        <v>659</v>
      </c>
    </row>
    <row r="325" spans="1:11" ht="60">
      <c r="A325" s="39">
        <f t="shared" si="5"/>
        <v>169</v>
      </c>
      <c r="B325" s="35" t="s">
        <v>2171</v>
      </c>
      <c r="C325" s="16" t="s">
        <v>2104</v>
      </c>
      <c r="D325" s="87">
        <v>35681</v>
      </c>
      <c r="E325" s="87">
        <v>38699</v>
      </c>
      <c r="F325" s="43">
        <v>300.2282</v>
      </c>
      <c r="G325" s="16" t="s">
        <v>1855</v>
      </c>
      <c r="H325" s="16" t="s">
        <v>1119</v>
      </c>
      <c r="I325" s="16" t="s">
        <v>1492</v>
      </c>
      <c r="J325" s="16"/>
      <c r="K325" s="16" t="s">
        <v>291</v>
      </c>
    </row>
    <row r="326" spans="1:11" ht="24">
      <c r="A326" s="39">
        <f t="shared" si="5"/>
        <v>170</v>
      </c>
      <c r="B326" s="20" t="s">
        <v>1020</v>
      </c>
      <c r="C326" s="16" t="s">
        <v>727</v>
      </c>
      <c r="D326" s="87">
        <v>35684</v>
      </c>
      <c r="E326" s="87">
        <v>38278</v>
      </c>
      <c r="F326" s="43">
        <v>81</v>
      </c>
      <c r="G326" s="16" t="s">
        <v>1495</v>
      </c>
      <c r="H326" s="16" t="s">
        <v>1119</v>
      </c>
      <c r="I326" s="16" t="s">
        <v>1496</v>
      </c>
      <c r="J326" s="16"/>
      <c r="K326" s="16" t="s">
        <v>1656</v>
      </c>
    </row>
    <row r="327" spans="1:11" ht="12.75">
      <c r="A327" s="39">
        <f t="shared" si="5"/>
        <v>171</v>
      </c>
      <c r="B327" s="20" t="s">
        <v>2085</v>
      </c>
      <c r="C327" s="16" t="s">
        <v>727</v>
      </c>
      <c r="D327" s="87">
        <v>35684</v>
      </c>
      <c r="E327" s="87">
        <v>37603</v>
      </c>
      <c r="F327" s="184">
        <v>81</v>
      </c>
      <c r="G327" s="16" t="s">
        <v>1605</v>
      </c>
      <c r="H327" s="16" t="s">
        <v>1119</v>
      </c>
      <c r="I327" s="16" t="s">
        <v>1496</v>
      </c>
      <c r="J327" s="16"/>
      <c r="K327" s="16"/>
    </row>
    <row r="328" spans="1:11" ht="24">
      <c r="A328" s="39">
        <f t="shared" si="5"/>
        <v>172</v>
      </c>
      <c r="B328" s="35" t="s">
        <v>2198</v>
      </c>
      <c r="C328" s="16" t="s">
        <v>727</v>
      </c>
      <c r="D328" s="87">
        <v>35684</v>
      </c>
      <c r="E328" s="87">
        <v>37776</v>
      </c>
      <c r="F328" s="43">
        <v>81</v>
      </c>
      <c r="G328" s="16" t="s">
        <v>820</v>
      </c>
      <c r="H328" s="16" t="s">
        <v>1119</v>
      </c>
      <c r="I328" s="16" t="s">
        <v>1496</v>
      </c>
      <c r="J328" s="16"/>
      <c r="K328" s="16" t="s">
        <v>282</v>
      </c>
    </row>
    <row r="329" spans="1:11" ht="12.75">
      <c r="A329" s="39">
        <f t="shared" si="5"/>
        <v>173</v>
      </c>
      <c r="B329" s="20" t="s">
        <v>194</v>
      </c>
      <c r="C329" s="16" t="s">
        <v>2129</v>
      </c>
      <c r="D329" s="87">
        <v>35684</v>
      </c>
      <c r="E329" s="87">
        <v>36955</v>
      </c>
      <c r="F329" s="180">
        <v>421.1741</v>
      </c>
      <c r="G329" s="16" t="s">
        <v>563</v>
      </c>
      <c r="H329" s="16" t="s">
        <v>1213</v>
      </c>
      <c r="I329" s="16" t="s">
        <v>250</v>
      </c>
      <c r="J329" s="16"/>
      <c r="K329" s="16" t="s">
        <v>659</v>
      </c>
    </row>
    <row r="330" spans="1:11" ht="72">
      <c r="A330" s="39">
        <f t="shared" si="5"/>
        <v>174</v>
      </c>
      <c r="B330" s="35" t="s">
        <v>1623</v>
      </c>
      <c r="C330" s="16" t="s">
        <v>910</v>
      </c>
      <c r="D330" s="87">
        <v>35685</v>
      </c>
      <c r="E330" s="87">
        <v>39329</v>
      </c>
      <c r="F330" s="43">
        <v>810</v>
      </c>
      <c r="G330" s="16" t="s">
        <v>265</v>
      </c>
      <c r="H330" s="16" t="s">
        <v>266</v>
      </c>
      <c r="I330" s="16" t="s">
        <v>2273</v>
      </c>
      <c r="J330" s="16"/>
      <c r="K330" s="16" t="s">
        <v>997</v>
      </c>
    </row>
    <row r="331" spans="1:11" ht="24">
      <c r="A331" s="39">
        <f t="shared" si="5"/>
        <v>175</v>
      </c>
      <c r="B331" s="35" t="s">
        <v>1202</v>
      </c>
      <c r="C331" s="16" t="s">
        <v>738</v>
      </c>
      <c r="D331" s="87">
        <v>35685</v>
      </c>
      <c r="E331" s="87">
        <v>37665</v>
      </c>
      <c r="F331" s="43">
        <v>644.81</v>
      </c>
      <c r="G331" s="16" t="s">
        <v>1201</v>
      </c>
      <c r="H331" s="16" t="s">
        <v>1119</v>
      </c>
      <c r="I331" s="16" t="s">
        <v>917</v>
      </c>
      <c r="J331" s="16"/>
      <c r="K331" s="16" t="s">
        <v>292</v>
      </c>
    </row>
    <row r="332" spans="1:11" ht="12.75">
      <c r="A332" s="39">
        <f t="shared" si="5"/>
        <v>176</v>
      </c>
      <c r="B332" s="35" t="s">
        <v>2012</v>
      </c>
      <c r="C332" s="16" t="s">
        <v>910</v>
      </c>
      <c r="D332" s="87">
        <v>35685</v>
      </c>
      <c r="E332" s="87">
        <v>38622</v>
      </c>
      <c r="F332" s="43">
        <v>324</v>
      </c>
      <c r="G332" s="16" t="s">
        <v>1724</v>
      </c>
      <c r="H332" s="16" t="s">
        <v>266</v>
      </c>
      <c r="I332" s="16" t="s">
        <v>2273</v>
      </c>
      <c r="J332" s="16"/>
      <c r="K332" s="16"/>
    </row>
    <row r="333" spans="1:11" ht="72">
      <c r="A333" s="39">
        <f t="shared" si="5"/>
        <v>177</v>
      </c>
      <c r="B333" s="35" t="s">
        <v>373</v>
      </c>
      <c r="C333" s="16" t="s">
        <v>1171</v>
      </c>
      <c r="D333" s="87">
        <v>35688</v>
      </c>
      <c r="E333" s="87">
        <v>39309</v>
      </c>
      <c r="F333" s="43">
        <v>1260.8017</v>
      </c>
      <c r="G333" s="16" t="s">
        <v>1855</v>
      </c>
      <c r="H333" s="16" t="s">
        <v>1119</v>
      </c>
      <c r="I333" s="16" t="s">
        <v>34</v>
      </c>
      <c r="J333" s="16"/>
      <c r="K333" s="16" t="s">
        <v>293</v>
      </c>
    </row>
    <row r="334" spans="1:11" ht="12.75">
      <c r="A334" s="39">
        <f t="shared" si="5"/>
        <v>178</v>
      </c>
      <c r="B334" s="20" t="s">
        <v>448</v>
      </c>
      <c r="C334" s="16" t="s">
        <v>143</v>
      </c>
      <c r="D334" s="87">
        <v>35688</v>
      </c>
      <c r="E334" s="87">
        <v>36901</v>
      </c>
      <c r="F334" s="180">
        <v>8064</v>
      </c>
      <c r="G334" s="16" t="s">
        <v>2269</v>
      </c>
      <c r="H334" s="16" t="s">
        <v>1213</v>
      </c>
      <c r="I334" s="16" t="s">
        <v>945</v>
      </c>
      <c r="J334" s="16"/>
      <c r="K334" s="16" t="s">
        <v>659</v>
      </c>
    </row>
    <row r="335" spans="1:11" ht="24">
      <c r="A335" s="39">
        <f t="shared" si="5"/>
        <v>179</v>
      </c>
      <c r="B335" s="35" t="s">
        <v>1204</v>
      </c>
      <c r="C335" s="16" t="s">
        <v>1203</v>
      </c>
      <c r="D335" s="87">
        <v>35688</v>
      </c>
      <c r="E335" s="87">
        <v>36936</v>
      </c>
      <c r="F335" s="43">
        <v>4544</v>
      </c>
      <c r="G335" s="16"/>
      <c r="H335" s="16" t="s">
        <v>1213</v>
      </c>
      <c r="I335" s="16" t="s">
        <v>945</v>
      </c>
      <c r="J335" s="16"/>
      <c r="K335" s="16" t="s">
        <v>659</v>
      </c>
    </row>
    <row r="336" spans="1:11" ht="12.75">
      <c r="A336" s="39">
        <f t="shared" si="5"/>
        <v>180</v>
      </c>
      <c r="B336" s="20" t="s">
        <v>911</v>
      </c>
      <c r="C336" s="16" t="s">
        <v>2015</v>
      </c>
      <c r="D336" s="87">
        <v>35688</v>
      </c>
      <c r="E336" s="87">
        <v>35934</v>
      </c>
      <c r="F336" s="180">
        <v>64</v>
      </c>
      <c r="G336" s="16" t="s">
        <v>820</v>
      </c>
      <c r="H336" s="16" t="s">
        <v>1119</v>
      </c>
      <c r="I336" s="16" t="s">
        <v>34</v>
      </c>
      <c r="J336" s="16"/>
      <c r="K336" s="16"/>
    </row>
    <row r="337" spans="1:11" ht="12.75">
      <c r="A337" s="39">
        <f t="shared" si="5"/>
        <v>181</v>
      </c>
      <c r="B337" s="20" t="s">
        <v>302</v>
      </c>
      <c r="C337" s="16" t="s">
        <v>1961</v>
      </c>
      <c r="D337" s="87">
        <v>35688</v>
      </c>
      <c r="E337" s="87">
        <v>36306</v>
      </c>
      <c r="F337" s="180">
        <v>7776</v>
      </c>
      <c r="G337" s="16" t="s">
        <v>1114</v>
      </c>
      <c r="H337" s="16" t="s">
        <v>1213</v>
      </c>
      <c r="I337" s="16" t="s">
        <v>1120</v>
      </c>
      <c r="J337" s="16"/>
      <c r="K337" s="16"/>
    </row>
    <row r="338" spans="1:11" ht="36">
      <c r="A338" s="39">
        <f t="shared" si="5"/>
        <v>182</v>
      </c>
      <c r="B338" s="35" t="s">
        <v>2007</v>
      </c>
      <c r="C338" s="16" t="s">
        <v>1171</v>
      </c>
      <c r="D338" s="87">
        <v>35688</v>
      </c>
      <c r="E338" s="87">
        <v>38889</v>
      </c>
      <c r="F338" s="43">
        <v>3240</v>
      </c>
      <c r="G338" s="16" t="s">
        <v>1611</v>
      </c>
      <c r="H338" s="16" t="s">
        <v>1119</v>
      </c>
      <c r="I338" s="16" t="s">
        <v>503</v>
      </c>
      <c r="J338" s="16"/>
      <c r="K338" s="16" t="s">
        <v>342</v>
      </c>
    </row>
    <row r="339" spans="1:11" ht="24">
      <c r="A339" s="39">
        <f t="shared" si="5"/>
        <v>183</v>
      </c>
      <c r="B339" s="20" t="s">
        <v>303</v>
      </c>
      <c r="C339" s="16" t="s">
        <v>2326</v>
      </c>
      <c r="D339" s="87">
        <v>35688</v>
      </c>
      <c r="E339" s="87">
        <v>36123</v>
      </c>
      <c r="F339" s="180">
        <v>4536</v>
      </c>
      <c r="G339" s="16" t="s">
        <v>1727</v>
      </c>
      <c r="H339" s="16" t="s">
        <v>266</v>
      </c>
      <c r="I339" s="16" t="s">
        <v>250</v>
      </c>
      <c r="J339" s="16"/>
      <c r="K339" s="16" t="s">
        <v>279</v>
      </c>
    </row>
    <row r="340" spans="1:11" ht="24">
      <c r="A340" s="39">
        <f t="shared" si="5"/>
        <v>184</v>
      </c>
      <c r="B340" s="20" t="s">
        <v>304</v>
      </c>
      <c r="C340" s="16" t="s">
        <v>566</v>
      </c>
      <c r="D340" s="87">
        <v>35688</v>
      </c>
      <c r="E340" s="87">
        <v>37323</v>
      </c>
      <c r="F340" s="180">
        <v>648</v>
      </c>
      <c r="G340" s="16" t="s">
        <v>2276</v>
      </c>
      <c r="H340" s="16" t="s">
        <v>1119</v>
      </c>
      <c r="I340" s="16" t="s">
        <v>121</v>
      </c>
      <c r="J340" s="16"/>
      <c r="K340" s="16" t="s">
        <v>659</v>
      </c>
    </row>
    <row r="341" spans="1:11" ht="24">
      <c r="A341" s="39">
        <f t="shared" si="5"/>
        <v>185</v>
      </c>
      <c r="B341" s="20" t="s">
        <v>240</v>
      </c>
      <c r="C341" s="16" t="s">
        <v>1107</v>
      </c>
      <c r="D341" s="87">
        <v>35688</v>
      </c>
      <c r="E341" s="87">
        <v>38278</v>
      </c>
      <c r="F341" s="43">
        <v>26</v>
      </c>
      <c r="G341" s="16" t="s">
        <v>216</v>
      </c>
      <c r="H341" s="16" t="s">
        <v>1119</v>
      </c>
      <c r="I341" s="16" t="s">
        <v>1108</v>
      </c>
      <c r="J341" s="16"/>
      <c r="K341" s="16" t="s">
        <v>294</v>
      </c>
    </row>
    <row r="342" spans="1:11" ht="12.75">
      <c r="A342" s="39">
        <f t="shared" si="5"/>
        <v>186</v>
      </c>
      <c r="B342" s="20" t="s">
        <v>32</v>
      </c>
      <c r="C342" s="16" t="s">
        <v>1118</v>
      </c>
      <c r="D342" s="87">
        <v>35689</v>
      </c>
      <c r="E342" s="87">
        <v>36123</v>
      </c>
      <c r="F342" s="180">
        <v>81</v>
      </c>
      <c r="G342" s="16" t="s">
        <v>563</v>
      </c>
      <c r="H342" s="16" t="s">
        <v>1213</v>
      </c>
      <c r="I342" s="16" t="s">
        <v>393</v>
      </c>
      <c r="J342" s="16"/>
      <c r="K342" s="16"/>
    </row>
    <row r="343" spans="1:11" ht="12.75">
      <c r="A343" s="39">
        <f t="shared" si="5"/>
        <v>187</v>
      </c>
      <c r="B343" s="20" t="s">
        <v>33</v>
      </c>
      <c r="C343" s="16" t="s">
        <v>366</v>
      </c>
      <c r="D343" s="87">
        <v>35689</v>
      </c>
      <c r="E343" s="87">
        <v>36123</v>
      </c>
      <c r="F343" s="180">
        <v>162</v>
      </c>
      <c r="G343" s="16" t="s">
        <v>180</v>
      </c>
      <c r="H343" s="16" t="s">
        <v>1119</v>
      </c>
      <c r="I343" s="16" t="s">
        <v>1047</v>
      </c>
      <c r="J343" s="16"/>
      <c r="K343" s="16"/>
    </row>
    <row r="344" spans="1:11" ht="12.75">
      <c r="A344" s="39">
        <f t="shared" si="5"/>
        <v>188</v>
      </c>
      <c r="B344" s="35" t="s">
        <v>1021</v>
      </c>
      <c r="C344" s="16" t="s">
        <v>1022</v>
      </c>
      <c r="D344" s="87">
        <v>35689</v>
      </c>
      <c r="E344" s="87">
        <v>38639</v>
      </c>
      <c r="F344" s="43">
        <v>810</v>
      </c>
      <c r="G344" s="16" t="s">
        <v>1134</v>
      </c>
      <c r="H344" s="16" t="s">
        <v>1119</v>
      </c>
      <c r="I344" s="16" t="s">
        <v>267</v>
      </c>
      <c r="J344" s="16"/>
      <c r="K344" s="16" t="s">
        <v>128</v>
      </c>
    </row>
    <row r="345" spans="1:11" ht="24">
      <c r="A345" s="39">
        <f t="shared" si="5"/>
        <v>189</v>
      </c>
      <c r="B345" s="35" t="s">
        <v>425</v>
      </c>
      <c r="C345" s="16" t="s">
        <v>1888</v>
      </c>
      <c r="D345" s="87">
        <v>35689</v>
      </c>
      <c r="E345" s="87">
        <v>39013</v>
      </c>
      <c r="F345" s="43">
        <v>81</v>
      </c>
      <c r="G345" s="16" t="s">
        <v>982</v>
      </c>
      <c r="H345" s="16" t="s">
        <v>1119</v>
      </c>
      <c r="I345" s="16" t="s">
        <v>2273</v>
      </c>
      <c r="J345" s="16"/>
      <c r="K345" s="16" t="s">
        <v>232</v>
      </c>
    </row>
    <row r="346" spans="1:11" ht="24">
      <c r="A346" s="39">
        <f t="shared" si="5"/>
        <v>190</v>
      </c>
      <c r="B346" s="186" t="s">
        <v>2062</v>
      </c>
      <c r="C346" s="187" t="s">
        <v>1118</v>
      </c>
      <c r="D346" s="189" t="s">
        <v>367</v>
      </c>
      <c r="E346" s="87">
        <v>36123</v>
      </c>
      <c r="F346" s="188">
        <v>81</v>
      </c>
      <c r="G346" s="187" t="s">
        <v>820</v>
      </c>
      <c r="H346" s="187" t="s">
        <v>1119</v>
      </c>
      <c r="I346" s="187" t="s">
        <v>2094</v>
      </c>
      <c r="J346" s="187"/>
      <c r="K346" s="16" t="s">
        <v>279</v>
      </c>
    </row>
    <row r="347" spans="1:11" ht="36">
      <c r="A347" s="39">
        <f t="shared" si="5"/>
        <v>191</v>
      </c>
      <c r="B347" s="35" t="s">
        <v>1970</v>
      </c>
      <c r="C347" s="16" t="s">
        <v>2184</v>
      </c>
      <c r="D347" s="87">
        <v>35689</v>
      </c>
      <c r="E347" s="87">
        <v>38695</v>
      </c>
      <c r="F347" s="43">
        <v>168.2292</v>
      </c>
      <c r="G347" s="16" t="s">
        <v>2276</v>
      </c>
      <c r="H347" s="16" t="s">
        <v>1119</v>
      </c>
      <c r="I347" s="16" t="s">
        <v>2094</v>
      </c>
      <c r="J347" s="16"/>
      <c r="K347" s="106" t="s">
        <v>295</v>
      </c>
    </row>
    <row r="348" spans="1:11" ht="24">
      <c r="A348" s="39">
        <f t="shared" si="5"/>
        <v>192</v>
      </c>
      <c r="B348" s="35" t="s">
        <v>426</v>
      </c>
      <c r="C348" s="16" t="s">
        <v>1998</v>
      </c>
      <c r="D348" s="87">
        <v>35689</v>
      </c>
      <c r="E348" s="87">
        <v>38694</v>
      </c>
      <c r="F348" s="43">
        <v>2268</v>
      </c>
      <c r="G348" s="16" t="s">
        <v>1815</v>
      </c>
      <c r="H348" s="16" t="s">
        <v>1119</v>
      </c>
      <c r="I348" s="16" t="s">
        <v>34</v>
      </c>
      <c r="J348" s="16"/>
      <c r="K348" s="16"/>
    </row>
    <row r="349" spans="1:11" ht="24">
      <c r="A349" s="39">
        <f t="shared" si="5"/>
        <v>193</v>
      </c>
      <c r="B349" s="20" t="s">
        <v>2176</v>
      </c>
      <c r="C349" s="187" t="s">
        <v>368</v>
      </c>
      <c r="D349" s="189" t="s">
        <v>367</v>
      </c>
      <c r="E349" s="87">
        <v>36123</v>
      </c>
      <c r="F349" s="188">
        <v>243</v>
      </c>
      <c r="G349" s="187" t="s">
        <v>820</v>
      </c>
      <c r="H349" s="187" t="s">
        <v>1119</v>
      </c>
      <c r="I349" s="187" t="s">
        <v>1496</v>
      </c>
      <c r="J349" s="187"/>
      <c r="K349" s="187" t="s">
        <v>279</v>
      </c>
    </row>
    <row r="350" spans="1:11" ht="24">
      <c r="A350" s="39">
        <f t="shared" si="5"/>
        <v>194</v>
      </c>
      <c r="B350" s="35" t="s">
        <v>427</v>
      </c>
      <c r="C350" s="16" t="s">
        <v>209</v>
      </c>
      <c r="D350" s="87">
        <v>35689</v>
      </c>
      <c r="E350" s="87">
        <v>38994</v>
      </c>
      <c r="F350" s="43">
        <v>8100</v>
      </c>
      <c r="G350" s="16" t="s">
        <v>1497</v>
      </c>
      <c r="H350" s="16" t="s">
        <v>1119</v>
      </c>
      <c r="I350" s="16" t="s">
        <v>1498</v>
      </c>
      <c r="J350" s="16"/>
      <c r="K350" s="16" t="s">
        <v>232</v>
      </c>
    </row>
    <row r="351" spans="1:11" ht="36">
      <c r="A351" s="39">
        <f t="shared" si="5"/>
        <v>195</v>
      </c>
      <c r="B351" s="20" t="s">
        <v>1818</v>
      </c>
      <c r="C351" s="187" t="s">
        <v>1828</v>
      </c>
      <c r="D351" s="87">
        <v>35689</v>
      </c>
      <c r="E351" s="87">
        <v>38278</v>
      </c>
      <c r="F351" s="43">
        <v>243</v>
      </c>
      <c r="G351" s="16" t="s">
        <v>1592</v>
      </c>
      <c r="H351" s="16" t="s">
        <v>1119</v>
      </c>
      <c r="I351" s="16" t="s">
        <v>34</v>
      </c>
      <c r="J351" s="16"/>
      <c r="K351" s="16" t="s">
        <v>296</v>
      </c>
    </row>
    <row r="352" spans="1:11" ht="24">
      <c r="A352" s="39">
        <f t="shared" si="5"/>
        <v>196</v>
      </c>
      <c r="B352" s="20" t="s">
        <v>1064</v>
      </c>
      <c r="C352" s="187" t="s">
        <v>369</v>
      </c>
      <c r="D352" s="189" t="s">
        <v>370</v>
      </c>
      <c r="E352" s="87">
        <v>36123</v>
      </c>
      <c r="F352" s="188">
        <v>567</v>
      </c>
      <c r="G352" s="187" t="s">
        <v>2276</v>
      </c>
      <c r="H352" s="187" t="s">
        <v>1119</v>
      </c>
      <c r="I352" s="187" t="s">
        <v>371</v>
      </c>
      <c r="J352" s="187"/>
      <c r="K352" s="187" t="s">
        <v>279</v>
      </c>
    </row>
    <row r="353" spans="1:11" ht="36">
      <c r="A353" s="39">
        <f t="shared" si="5"/>
        <v>197</v>
      </c>
      <c r="B353" s="35" t="s">
        <v>1065</v>
      </c>
      <c r="C353" s="16" t="s">
        <v>203</v>
      </c>
      <c r="D353" s="87">
        <v>35691</v>
      </c>
      <c r="E353" s="87">
        <v>37330</v>
      </c>
      <c r="F353" s="185">
        <v>891</v>
      </c>
      <c r="G353" s="16" t="s">
        <v>1592</v>
      </c>
      <c r="H353" s="16" t="s">
        <v>1119</v>
      </c>
      <c r="I353" s="16" t="s">
        <v>219</v>
      </c>
      <c r="J353" s="16"/>
      <c r="K353" s="16" t="s">
        <v>297</v>
      </c>
    </row>
    <row r="354" spans="1:11" ht="24">
      <c r="A354" s="39">
        <f t="shared" si="5"/>
        <v>198</v>
      </c>
      <c r="B354" s="20" t="s">
        <v>1997</v>
      </c>
      <c r="C354" s="187" t="s">
        <v>2015</v>
      </c>
      <c r="D354" s="189" t="s">
        <v>261</v>
      </c>
      <c r="E354" s="87">
        <v>36123</v>
      </c>
      <c r="F354" s="188">
        <v>162</v>
      </c>
      <c r="G354" s="187" t="s">
        <v>1932</v>
      </c>
      <c r="H354" s="187" t="s">
        <v>1213</v>
      </c>
      <c r="I354" s="187" t="s">
        <v>2094</v>
      </c>
      <c r="J354" s="187"/>
      <c r="K354" s="187" t="s">
        <v>279</v>
      </c>
    </row>
    <row r="355" spans="1:11" ht="24">
      <c r="A355" s="39">
        <f t="shared" si="5"/>
        <v>199</v>
      </c>
      <c r="B355" s="20" t="s">
        <v>227</v>
      </c>
      <c r="C355" s="187" t="s">
        <v>2015</v>
      </c>
      <c r="D355" s="189" t="s">
        <v>261</v>
      </c>
      <c r="E355" s="87">
        <v>36123</v>
      </c>
      <c r="F355" s="188">
        <v>162</v>
      </c>
      <c r="G355" s="187" t="s">
        <v>982</v>
      </c>
      <c r="H355" s="187" t="s">
        <v>1119</v>
      </c>
      <c r="I355" s="187" t="s">
        <v>2273</v>
      </c>
      <c r="J355" s="187"/>
      <c r="K355" s="187" t="s">
        <v>279</v>
      </c>
    </row>
    <row r="356" spans="1:11" ht="12.75">
      <c r="A356" s="39">
        <f t="shared" si="5"/>
        <v>200</v>
      </c>
      <c r="B356" s="20" t="s">
        <v>765</v>
      </c>
      <c r="C356" s="16" t="s">
        <v>1118</v>
      </c>
      <c r="D356" s="87">
        <v>35713</v>
      </c>
      <c r="E356" s="87">
        <v>37036</v>
      </c>
      <c r="F356" s="180">
        <v>1215</v>
      </c>
      <c r="G356" s="16" t="s">
        <v>1244</v>
      </c>
      <c r="H356" s="16" t="s">
        <v>266</v>
      </c>
      <c r="I356" s="16" t="s">
        <v>2273</v>
      </c>
      <c r="J356" s="16"/>
      <c r="K356" s="16" t="s">
        <v>128</v>
      </c>
    </row>
    <row r="357" spans="1:11" ht="24">
      <c r="A357" s="39">
        <f t="shared" si="5"/>
        <v>201</v>
      </c>
      <c r="B357" s="20" t="s">
        <v>1388</v>
      </c>
      <c r="C357" s="187" t="s">
        <v>262</v>
      </c>
      <c r="D357" s="189" t="s">
        <v>2034</v>
      </c>
      <c r="E357" s="87">
        <v>36123</v>
      </c>
      <c r="F357" s="188">
        <v>648</v>
      </c>
      <c r="G357" s="187" t="s">
        <v>728</v>
      </c>
      <c r="H357" s="187" t="s">
        <v>1119</v>
      </c>
      <c r="I357" s="187" t="s">
        <v>34</v>
      </c>
      <c r="J357" s="187"/>
      <c r="K357" s="187" t="s">
        <v>279</v>
      </c>
    </row>
    <row r="358" spans="1:11" ht="24">
      <c r="A358" s="39">
        <f t="shared" si="5"/>
        <v>202</v>
      </c>
      <c r="B358" s="20" t="s">
        <v>1959</v>
      </c>
      <c r="C358" s="187" t="s">
        <v>2009</v>
      </c>
      <c r="D358" s="87">
        <v>35718</v>
      </c>
      <c r="E358" s="87">
        <v>38278</v>
      </c>
      <c r="F358" s="43">
        <v>1134</v>
      </c>
      <c r="G358" s="16" t="s">
        <v>930</v>
      </c>
      <c r="H358" s="16" t="s">
        <v>1119</v>
      </c>
      <c r="I358" s="16" t="s">
        <v>34</v>
      </c>
      <c r="J358" s="16"/>
      <c r="K358" s="16" t="s">
        <v>1656</v>
      </c>
    </row>
    <row r="359" spans="1:11" ht="24">
      <c r="A359" s="39">
        <f t="shared" si="5"/>
        <v>203</v>
      </c>
      <c r="B359" s="20" t="s">
        <v>1389</v>
      </c>
      <c r="C359" s="187" t="s">
        <v>931</v>
      </c>
      <c r="D359" s="189" t="s">
        <v>937</v>
      </c>
      <c r="E359" s="87">
        <v>36123</v>
      </c>
      <c r="F359" s="188">
        <v>324</v>
      </c>
      <c r="G359" s="187" t="s">
        <v>935</v>
      </c>
      <c r="H359" s="187" t="s">
        <v>1119</v>
      </c>
      <c r="I359" s="187" t="s">
        <v>1181</v>
      </c>
      <c r="J359" s="187"/>
      <c r="K359" s="187" t="s">
        <v>279</v>
      </c>
    </row>
    <row r="360" spans="1:11" ht="24">
      <c r="A360" s="39">
        <f t="shared" si="5"/>
        <v>204</v>
      </c>
      <c r="B360" s="35" t="s">
        <v>1851</v>
      </c>
      <c r="C360" s="16" t="s">
        <v>581</v>
      </c>
      <c r="D360" s="87">
        <v>35730</v>
      </c>
      <c r="E360" s="87">
        <v>37519</v>
      </c>
      <c r="F360" s="43">
        <v>324</v>
      </c>
      <c r="G360" s="16" t="s">
        <v>1605</v>
      </c>
      <c r="H360" s="16" t="s">
        <v>1119</v>
      </c>
      <c r="I360" s="16" t="s">
        <v>719</v>
      </c>
      <c r="J360" s="16"/>
      <c r="K360" s="187" t="s">
        <v>279</v>
      </c>
    </row>
    <row r="361" spans="1:11" ht="24">
      <c r="A361" s="39">
        <f t="shared" si="5"/>
        <v>205</v>
      </c>
      <c r="B361" s="20" t="s">
        <v>2272</v>
      </c>
      <c r="C361" s="187" t="s">
        <v>987</v>
      </c>
      <c r="D361" s="189" t="s">
        <v>988</v>
      </c>
      <c r="E361" s="87">
        <v>36123</v>
      </c>
      <c r="F361" s="188">
        <v>810</v>
      </c>
      <c r="G361" s="187" t="s">
        <v>122</v>
      </c>
      <c r="H361" s="187" t="s">
        <v>266</v>
      </c>
      <c r="I361" s="187" t="s">
        <v>243</v>
      </c>
      <c r="J361" s="187"/>
      <c r="K361" s="187" t="s">
        <v>279</v>
      </c>
    </row>
    <row r="362" spans="1:11" ht="24">
      <c r="A362" s="39">
        <f t="shared" si="5"/>
        <v>206</v>
      </c>
      <c r="B362" s="20" t="s">
        <v>1658</v>
      </c>
      <c r="C362" s="187" t="s">
        <v>936</v>
      </c>
      <c r="D362" s="189" t="s">
        <v>988</v>
      </c>
      <c r="E362" s="87">
        <v>36123</v>
      </c>
      <c r="F362" s="188">
        <v>810</v>
      </c>
      <c r="G362" s="187" t="s">
        <v>1824</v>
      </c>
      <c r="H362" s="187" t="s">
        <v>266</v>
      </c>
      <c r="I362" s="187" t="s">
        <v>243</v>
      </c>
      <c r="J362" s="187"/>
      <c r="K362" s="187" t="s">
        <v>279</v>
      </c>
    </row>
    <row r="363" spans="1:11" ht="24">
      <c r="A363" s="39">
        <f t="shared" si="5"/>
        <v>207</v>
      </c>
      <c r="B363" s="35" t="s">
        <v>570</v>
      </c>
      <c r="C363" s="16" t="s">
        <v>242</v>
      </c>
      <c r="D363" s="42">
        <v>35816</v>
      </c>
      <c r="E363" s="86">
        <v>36955</v>
      </c>
      <c r="F363" s="43">
        <v>80.7817</v>
      </c>
      <c r="G363" s="16" t="s">
        <v>507</v>
      </c>
      <c r="H363" s="16" t="s">
        <v>1080</v>
      </c>
      <c r="I363" s="16" t="s">
        <v>34</v>
      </c>
      <c r="J363" s="16"/>
      <c r="K363" s="16"/>
    </row>
    <row r="364" spans="1:11" ht="12.75">
      <c r="A364" s="39">
        <f t="shared" si="5"/>
        <v>208</v>
      </c>
      <c r="B364" s="20" t="s">
        <v>2183</v>
      </c>
      <c r="C364" s="16" t="s">
        <v>1825</v>
      </c>
      <c r="D364" s="87">
        <v>35821</v>
      </c>
      <c r="E364" s="87">
        <v>37139</v>
      </c>
      <c r="F364" s="180">
        <v>162</v>
      </c>
      <c r="G364" s="16" t="s">
        <v>216</v>
      </c>
      <c r="H364" s="16" t="s">
        <v>1119</v>
      </c>
      <c r="I364" s="16" t="s">
        <v>34</v>
      </c>
      <c r="J364" s="16"/>
      <c r="K364" s="16" t="s">
        <v>1627</v>
      </c>
    </row>
    <row r="365" spans="1:11" ht="24">
      <c r="A365" s="39">
        <f aca="true" t="shared" si="6" ref="A365:A416">SUM(A364+1)</f>
        <v>209</v>
      </c>
      <c r="B365" s="20" t="s">
        <v>467</v>
      </c>
      <c r="C365" s="187" t="s">
        <v>1826</v>
      </c>
      <c r="D365" s="189" t="s">
        <v>2232</v>
      </c>
      <c r="E365" s="87">
        <v>36123</v>
      </c>
      <c r="F365" s="188">
        <v>23</v>
      </c>
      <c r="G365" s="187" t="s">
        <v>820</v>
      </c>
      <c r="H365" s="187" t="s">
        <v>1119</v>
      </c>
      <c r="I365" s="187" t="s">
        <v>416</v>
      </c>
      <c r="J365" s="187"/>
      <c r="K365" s="187" t="s">
        <v>279</v>
      </c>
    </row>
    <row r="366" spans="1:11" ht="24">
      <c r="A366" s="39">
        <f t="shared" si="6"/>
        <v>210</v>
      </c>
      <c r="B366" s="20" t="s">
        <v>1960</v>
      </c>
      <c r="C366" s="187" t="s">
        <v>1506</v>
      </c>
      <c r="D366" s="87">
        <v>35956</v>
      </c>
      <c r="E366" s="87">
        <v>38278</v>
      </c>
      <c r="F366" s="43">
        <v>1377</v>
      </c>
      <c r="G366" s="16" t="s">
        <v>200</v>
      </c>
      <c r="H366" s="16" t="s">
        <v>266</v>
      </c>
      <c r="I366" s="16" t="s">
        <v>1858</v>
      </c>
      <c r="J366" s="16"/>
      <c r="K366" s="16" t="s">
        <v>1656</v>
      </c>
    </row>
    <row r="367" spans="1:11" ht="24">
      <c r="A367" s="39">
        <f t="shared" si="6"/>
        <v>211</v>
      </c>
      <c r="B367" s="20" t="s">
        <v>182</v>
      </c>
      <c r="C367" s="187" t="s">
        <v>417</v>
      </c>
      <c r="D367" s="189" t="s">
        <v>167</v>
      </c>
      <c r="E367" s="87">
        <v>36123</v>
      </c>
      <c r="F367" s="188">
        <v>1197.5758</v>
      </c>
      <c r="G367" s="187" t="s">
        <v>820</v>
      </c>
      <c r="H367" s="187" t="s">
        <v>1119</v>
      </c>
      <c r="I367" s="187" t="s">
        <v>168</v>
      </c>
      <c r="J367" s="187"/>
      <c r="K367" s="187" t="s">
        <v>279</v>
      </c>
    </row>
    <row r="368" spans="1:11" ht="24">
      <c r="A368" s="39">
        <f t="shared" si="6"/>
        <v>212</v>
      </c>
      <c r="B368" s="35" t="s">
        <v>1190</v>
      </c>
      <c r="C368" s="16" t="s">
        <v>1191</v>
      </c>
      <c r="D368" s="87">
        <v>36053</v>
      </c>
      <c r="E368" s="87">
        <v>38666</v>
      </c>
      <c r="F368" s="43">
        <v>81</v>
      </c>
      <c r="G368" s="16" t="s">
        <v>820</v>
      </c>
      <c r="H368" s="16" t="s">
        <v>1119</v>
      </c>
      <c r="I368" s="16" t="s">
        <v>1496</v>
      </c>
      <c r="J368" s="16"/>
      <c r="K368" s="16" t="s">
        <v>2247</v>
      </c>
    </row>
    <row r="369" spans="1:11" ht="12.75">
      <c r="A369" s="39">
        <f t="shared" si="6"/>
        <v>213</v>
      </c>
      <c r="B369" s="35" t="s">
        <v>1019</v>
      </c>
      <c r="C369" s="16" t="s">
        <v>2035</v>
      </c>
      <c r="D369" s="87">
        <v>36069</v>
      </c>
      <c r="E369" s="87">
        <v>38958</v>
      </c>
      <c r="F369" s="43">
        <v>81</v>
      </c>
      <c r="G369" s="16" t="s">
        <v>1605</v>
      </c>
      <c r="H369" s="16" t="s">
        <v>1119</v>
      </c>
      <c r="I369" s="16" t="s">
        <v>34</v>
      </c>
      <c r="J369" s="16"/>
      <c r="K369" s="16"/>
    </row>
    <row r="370" spans="1:11" ht="24">
      <c r="A370" s="39">
        <f t="shared" si="6"/>
        <v>214</v>
      </c>
      <c r="B370" s="20" t="s">
        <v>183</v>
      </c>
      <c r="C370" s="187" t="s">
        <v>1695</v>
      </c>
      <c r="D370" s="189" t="s">
        <v>1696</v>
      </c>
      <c r="E370" s="87">
        <v>36652</v>
      </c>
      <c r="F370" s="188">
        <v>810</v>
      </c>
      <c r="G370" s="187" t="s">
        <v>265</v>
      </c>
      <c r="H370" s="187" t="s">
        <v>266</v>
      </c>
      <c r="I370" s="187" t="s">
        <v>1697</v>
      </c>
      <c r="J370" s="187"/>
      <c r="K370" s="16" t="s">
        <v>128</v>
      </c>
    </row>
    <row r="371" spans="1:11" ht="24">
      <c r="A371" s="39">
        <f t="shared" si="6"/>
        <v>215</v>
      </c>
      <c r="B371" s="20" t="s">
        <v>1542</v>
      </c>
      <c r="C371" s="16" t="s">
        <v>1066</v>
      </c>
      <c r="D371" s="87">
        <v>36112</v>
      </c>
      <c r="E371" s="87">
        <v>37145</v>
      </c>
      <c r="F371" s="180">
        <v>167.5197</v>
      </c>
      <c r="G371" s="16" t="s">
        <v>1605</v>
      </c>
      <c r="H371" s="16" t="s">
        <v>1119</v>
      </c>
      <c r="I371" s="16" t="s">
        <v>1963</v>
      </c>
      <c r="J371" s="16"/>
      <c r="K371" s="16" t="s">
        <v>2222</v>
      </c>
    </row>
    <row r="372" spans="1:11" ht="12.75">
      <c r="A372" s="39">
        <f t="shared" si="6"/>
        <v>216</v>
      </c>
      <c r="B372" s="20" t="s">
        <v>1217</v>
      </c>
      <c r="C372" s="16" t="s">
        <v>1698</v>
      </c>
      <c r="D372" s="87">
        <v>36124</v>
      </c>
      <c r="E372" s="87">
        <v>37145</v>
      </c>
      <c r="F372" s="180">
        <v>369</v>
      </c>
      <c r="G372" s="16" t="s">
        <v>1837</v>
      </c>
      <c r="H372" s="16" t="s">
        <v>1119</v>
      </c>
      <c r="I372" s="16" t="s">
        <v>1606</v>
      </c>
      <c r="J372" s="16"/>
      <c r="K372" s="16" t="s">
        <v>2222</v>
      </c>
    </row>
    <row r="373" spans="1:11" ht="12.75">
      <c r="A373" s="39">
        <f t="shared" si="6"/>
        <v>217</v>
      </c>
      <c r="B373" s="20" t="s">
        <v>1531</v>
      </c>
      <c r="C373" s="16" t="s">
        <v>909</v>
      </c>
      <c r="D373" s="87">
        <v>36195</v>
      </c>
      <c r="E373" s="87">
        <v>36976</v>
      </c>
      <c r="F373" s="180">
        <v>7857</v>
      </c>
      <c r="G373" s="16" t="s">
        <v>1699</v>
      </c>
      <c r="H373" s="16" t="s">
        <v>1119</v>
      </c>
      <c r="I373" s="16" t="s">
        <v>34</v>
      </c>
      <c r="J373" s="16"/>
      <c r="K373" s="16" t="s">
        <v>659</v>
      </c>
    </row>
    <row r="374" spans="1:11" ht="12.75">
      <c r="A374" s="39">
        <f t="shared" si="6"/>
        <v>218</v>
      </c>
      <c r="B374" s="20" t="s">
        <v>210</v>
      </c>
      <c r="C374" s="16" t="s">
        <v>876</v>
      </c>
      <c r="D374" s="87">
        <v>36213</v>
      </c>
      <c r="E374" s="87">
        <v>36984</v>
      </c>
      <c r="F374" s="180">
        <v>1012.5</v>
      </c>
      <c r="G374" s="16" t="s">
        <v>877</v>
      </c>
      <c r="H374" s="16" t="s">
        <v>266</v>
      </c>
      <c r="I374" s="16" t="s">
        <v>772</v>
      </c>
      <c r="J374" s="16"/>
      <c r="K374" s="16" t="s">
        <v>659</v>
      </c>
    </row>
    <row r="375" spans="1:11" ht="24">
      <c r="A375" s="39">
        <f t="shared" si="6"/>
        <v>219</v>
      </c>
      <c r="B375" s="20" t="s">
        <v>211</v>
      </c>
      <c r="C375" s="16" t="s">
        <v>876</v>
      </c>
      <c r="D375" s="87">
        <v>36245</v>
      </c>
      <c r="E375" s="87">
        <v>36269</v>
      </c>
      <c r="F375" s="180">
        <v>432</v>
      </c>
      <c r="G375" s="16" t="s">
        <v>265</v>
      </c>
      <c r="H375" s="16" t="s">
        <v>266</v>
      </c>
      <c r="I375" s="16" t="s">
        <v>772</v>
      </c>
      <c r="J375" s="16"/>
      <c r="K375" s="187" t="s">
        <v>279</v>
      </c>
    </row>
    <row r="376" spans="1:11" ht="36">
      <c r="A376" s="39">
        <f t="shared" si="6"/>
        <v>220</v>
      </c>
      <c r="B376" s="35" t="s">
        <v>844</v>
      </c>
      <c r="C376" s="16" t="s">
        <v>1616</v>
      </c>
      <c r="D376" s="87">
        <v>36258</v>
      </c>
      <c r="E376" s="87">
        <v>38859</v>
      </c>
      <c r="F376" s="43">
        <v>3546.6817</v>
      </c>
      <c r="G376" s="16" t="s">
        <v>1322</v>
      </c>
      <c r="H376" s="16" t="s">
        <v>266</v>
      </c>
      <c r="I376" s="16" t="s">
        <v>932</v>
      </c>
      <c r="J376" s="16"/>
      <c r="K376" s="16" t="s">
        <v>861</v>
      </c>
    </row>
    <row r="377" spans="1:11" ht="12.75">
      <c r="A377" s="39">
        <f t="shared" si="6"/>
        <v>221</v>
      </c>
      <c r="B377" s="20" t="s">
        <v>212</v>
      </c>
      <c r="C377" s="16" t="s">
        <v>2032</v>
      </c>
      <c r="D377" s="87">
        <v>36287</v>
      </c>
      <c r="E377" s="87">
        <v>36908</v>
      </c>
      <c r="F377" s="180">
        <v>567</v>
      </c>
      <c r="G377" s="16" t="s">
        <v>1837</v>
      </c>
      <c r="H377" s="16" t="s">
        <v>1119</v>
      </c>
      <c r="I377" s="16" t="s">
        <v>34</v>
      </c>
      <c r="J377" s="16"/>
      <c r="K377" s="16" t="s">
        <v>659</v>
      </c>
    </row>
    <row r="378" spans="1:11" ht="12.75">
      <c r="A378" s="39">
        <f t="shared" si="6"/>
        <v>222</v>
      </c>
      <c r="B378" s="20" t="s">
        <v>213</v>
      </c>
      <c r="C378" s="16" t="s">
        <v>2032</v>
      </c>
      <c r="D378" s="87">
        <v>36287</v>
      </c>
      <c r="E378" s="87">
        <v>37035</v>
      </c>
      <c r="F378" s="180">
        <v>162</v>
      </c>
      <c r="G378" s="16" t="s">
        <v>820</v>
      </c>
      <c r="H378" s="16" t="s">
        <v>1119</v>
      </c>
      <c r="I378" s="16" t="s">
        <v>34</v>
      </c>
      <c r="J378" s="16"/>
      <c r="K378" s="16" t="s">
        <v>659</v>
      </c>
    </row>
    <row r="379" spans="1:11" ht="12.75">
      <c r="A379" s="39">
        <f t="shared" si="6"/>
        <v>223</v>
      </c>
      <c r="B379" s="20" t="s">
        <v>172</v>
      </c>
      <c r="C379" s="16" t="s">
        <v>1853</v>
      </c>
      <c r="D379" s="87">
        <v>36504</v>
      </c>
      <c r="E379" s="87">
        <v>36998</v>
      </c>
      <c r="F379" s="180">
        <v>1377</v>
      </c>
      <c r="G379" s="16" t="s">
        <v>1437</v>
      </c>
      <c r="H379" s="16" t="s">
        <v>266</v>
      </c>
      <c r="I379" s="16" t="s">
        <v>2119</v>
      </c>
      <c r="J379" s="16"/>
      <c r="K379" s="16" t="s">
        <v>659</v>
      </c>
    </row>
    <row r="380" spans="1:11" ht="36">
      <c r="A380" s="39">
        <f t="shared" si="6"/>
        <v>224</v>
      </c>
      <c r="B380" s="35" t="s">
        <v>1393</v>
      </c>
      <c r="C380" s="16" t="s">
        <v>2108</v>
      </c>
      <c r="D380" s="87">
        <v>36565</v>
      </c>
      <c r="E380" s="87">
        <v>38622</v>
      </c>
      <c r="F380" s="43">
        <v>42.4036</v>
      </c>
      <c r="G380" s="16" t="s">
        <v>1008</v>
      </c>
      <c r="H380" s="16" t="s">
        <v>1119</v>
      </c>
      <c r="I380" s="16" t="s">
        <v>2109</v>
      </c>
      <c r="J380" s="16"/>
      <c r="K380" s="16" t="s">
        <v>2248</v>
      </c>
    </row>
    <row r="381" spans="1:11" ht="60">
      <c r="A381" s="39">
        <f t="shared" si="6"/>
        <v>225</v>
      </c>
      <c r="B381" s="35" t="s">
        <v>1241</v>
      </c>
      <c r="C381" s="16" t="s">
        <v>1616</v>
      </c>
      <c r="D381" s="87">
        <v>36713</v>
      </c>
      <c r="E381" s="87">
        <v>40011</v>
      </c>
      <c r="F381" s="43">
        <v>280.8759</v>
      </c>
      <c r="G381" s="16" t="s">
        <v>265</v>
      </c>
      <c r="H381" s="16" t="s">
        <v>266</v>
      </c>
      <c r="I381" s="16" t="s">
        <v>499</v>
      </c>
      <c r="J381" s="16"/>
      <c r="K381" s="16" t="s">
        <v>1295</v>
      </c>
    </row>
    <row r="382" spans="1:11" ht="24">
      <c r="A382" s="39">
        <f t="shared" si="6"/>
        <v>226</v>
      </c>
      <c r="B382" s="20" t="s">
        <v>1976</v>
      </c>
      <c r="C382" s="16" t="s">
        <v>1968</v>
      </c>
      <c r="D382" s="87">
        <v>36746</v>
      </c>
      <c r="E382" s="87">
        <v>36822</v>
      </c>
      <c r="F382" s="180">
        <v>2604</v>
      </c>
      <c r="G382" s="16" t="s">
        <v>1197</v>
      </c>
      <c r="H382" s="16" t="s">
        <v>266</v>
      </c>
      <c r="I382" s="16" t="s">
        <v>1135</v>
      </c>
      <c r="J382" s="16"/>
      <c r="K382" s="187" t="s">
        <v>279</v>
      </c>
    </row>
    <row r="383" spans="1:11" ht="24">
      <c r="A383" s="39">
        <f t="shared" si="6"/>
        <v>227</v>
      </c>
      <c r="B383" s="20" t="s">
        <v>36</v>
      </c>
      <c r="C383" s="16" t="s">
        <v>357</v>
      </c>
      <c r="D383" s="87">
        <v>36746</v>
      </c>
      <c r="E383" s="87">
        <v>36811</v>
      </c>
      <c r="F383" s="180">
        <v>648</v>
      </c>
      <c r="G383" s="16" t="s">
        <v>265</v>
      </c>
      <c r="H383" s="16" t="s">
        <v>266</v>
      </c>
      <c r="I383" s="16" t="s">
        <v>1716</v>
      </c>
      <c r="J383" s="16"/>
      <c r="K383" s="187" t="s">
        <v>279</v>
      </c>
    </row>
    <row r="384" spans="1:11" ht="24">
      <c r="A384" s="39">
        <f t="shared" si="6"/>
        <v>228</v>
      </c>
      <c r="B384" s="107" t="s">
        <v>1833</v>
      </c>
      <c r="C384" s="16" t="s">
        <v>1511</v>
      </c>
      <c r="D384" s="87" t="s">
        <v>1717</v>
      </c>
      <c r="E384" s="87">
        <v>36822</v>
      </c>
      <c r="F384" s="180">
        <v>3367.5</v>
      </c>
      <c r="G384" s="32" t="s">
        <v>1873</v>
      </c>
      <c r="H384" s="32" t="s">
        <v>266</v>
      </c>
      <c r="I384" s="32" t="s">
        <v>1874</v>
      </c>
      <c r="J384" s="32"/>
      <c r="K384" s="187" t="s">
        <v>279</v>
      </c>
    </row>
    <row r="385" spans="1:11" ht="24">
      <c r="A385" s="39">
        <f t="shared" si="6"/>
        <v>229</v>
      </c>
      <c r="B385" s="107" t="s">
        <v>1141</v>
      </c>
      <c r="C385" s="16" t="s">
        <v>893</v>
      </c>
      <c r="D385" s="87" t="s">
        <v>1369</v>
      </c>
      <c r="E385" s="87">
        <v>38279</v>
      </c>
      <c r="F385" s="43">
        <v>434.8957</v>
      </c>
      <c r="G385" s="32" t="s">
        <v>1485</v>
      </c>
      <c r="H385" s="32" t="s">
        <v>266</v>
      </c>
      <c r="I385" s="32" t="s">
        <v>393</v>
      </c>
      <c r="J385" s="32"/>
      <c r="K385" s="106" t="s">
        <v>2249</v>
      </c>
    </row>
    <row r="386" spans="1:11" ht="48">
      <c r="A386" s="39">
        <f t="shared" si="6"/>
        <v>230</v>
      </c>
      <c r="B386" s="61" t="s">
        <v>2039</v>
      </c>
      <c r="C386" s="32" t="s">
        <v>869</v>
      </c>
      <c r="D386" s="87" t="s">
        <v>768</v>
      </c>
      <c r="E386" s="87">
        <v>39070</v>
      </c>
      <c r="F386" s="43">
        <v>337.1619</v>
      </c>
      <c r="G386" s="32" t="s">
        <v>1485</v>
      </c>
      <c r="H386" s="32" t="s">
        <v>266</v>
      </c>
      <c r="I386" s="32" t="s">
        <v>393</v>
      </c>
      <c r="J386" s="32"/>
      <c r="K386" s="16" t="s">
        <v>2263</v>
      </c>
    </row>
    <row r="387" spans="1:11" ht="24">
      <c r="A387" s="39">
        <f t="shared" si="6"/>
        <v>231</v>
      </c>
      <c r="B387" s="61" t="s">
        <v>938</v>
      </c>
      <c r="C387" s="16" t="s">
        <v>1725</v>
      </c>
      <c r="D387" s="87" t="s">
        <v>2133</v>
      </c>
      <c r="E387" s="87">
        <v>38427</v>
      </c>
      <c r="F387" s="43">
        <v>324</v>
      </c>
      <c r="G387" s="32" t="s">
        <v>2134</v>
      </c>
      <c r="H387" s="32" t="s">
        <v>1119</v>
      </c>
      <c r="I387" s="32" t="s">
        <v>2293</v>
      </c>
      <c r="J387" s="32"/>
      <c r="K387" s="16" t="s">
        <v>2250</v>
      </c>
    </row>
    <row r="388" spans="1:11" ht="60">
      <c r="A388" s="39">
        <f t="shared" si="6"/>
        <v>232</v>
      </c>
      <c r="B388" s="61" t="s">
        <v>321</v>
      </c>
      <c r="C388" s="16" t="s">
        <v>2172</v>
      </c>
      <c r="D388" s="87" t="s">
        <v>847</v>
      </c>
      <c r="E388" s="86">
        <v>39596</v>
      </c>
      <c r="F388" s="43">
        <v>2042.049</v>
      </c>
      <c r="G388" s="32" t="s">
        <v>600</v>
      </c>
      <c r="H388" s="32" t="s">
        <v>1119</v>
      </c>
      <c r="I388" s="32" t="s">
        <v>1750</v>
      </c>
      <c r="J388" s="32"/>
      <c r="K388" s="32" t="s">
        <v>1927</v>
      </c>
    </row>
    <row r="389" spans="1:11" ht="24">
      <c r="A389" s="39">
        <f t="shared" si="6"/>
        <v>233</v>
      </c>
      <c r="B389" s="61" t="s">
        <v>241</v>
      </c>
      <c r="C389" s="16" t="s">
        <v>1956</v>
      </c>
      <c r="D389" s="87" t="s">
        <v>1957</v>
      </c>
      <c r="E389" s="87">
        <v>37519</v>
      </c>
      <c r="F389" s="43">
        <v>842.2693</v>
      </c>
      <c r="G389" s="32" t="s">
        <v>1134</v>
      </c>
      <c r="H389" s="32" t="s">
        <v>1119</v>
      </c>
      <c r="I389" s="32" t="s">
        <v>2293</v>
      </c>
      <c r="J389" s="32"/>
      <c r="K389" s="32" t="s">
        <v>282</v>
      </c>
    </row>
    <row r="390" spans="1:11" ht="24">
      <c r="A390" s="39">
        <f t="shared" si="6"/>
        <v>234</v>
      </c>
      <c r="B390" s="61" t="s">
        <v>1398</v>
      </c>
      <c r="C390" s="16" t="s">
        <v>1920</v>
      </c>
      <c r="D390" s="87" t="s">
        <v>818</v>
      </c>
      <c r="E390" s="87">
        <v>37519</v>
      </c>
      <c r="F390" s="43">
        <v>810</v>
      </c>
      <c r="G390" s="32" t="s">
        <v>1134</v>
      </c>
      <c r="H390" s="32" t="s">
        <v>1119</v>
      </c>
      <c r="I390" s="32" t="s">
        <v>2293</v>
      </c>
      <c r="J390" s="32"/>
      <c r="K390" s="32" t="s">
        <v>282</v>
      </c>
    </row>
    <row r="391" spans="1:11" ht="72">
      <c r="A391" s="39">
        <f t="shared" si="6"/>
        <v>235</v>
      </c>
      <c r="B391" s="61" t="s">
        <v>843</v>
      </c>
      <c r="C391" s="16" t="s">
        <v>1620</v>
      </c>
      <c r="D391" s="87" t="s">
        <v>1958</v>
      </c>
      <c r="E391" s="87">
        <v>39273</v>
      </c>
      <c r="F391" s="43">
        <v>843.684178</v>
      </c>
      <c r="G391" s="32" t="s">
        <v>1859</v>
      </c>
      <c r="H391" s="32" t="s">
        <v>266</v>
      </c>
      <c r="I391" s="32" t="s">
        <v>2273</v>
      </c>
      <c r="J391" s="32"/>
      <c r="K391" s="32" t="s">
        <v>2251</v>
      </c>
    </row>
    <row r="392" spans="1:11" ht="36">
      <c r="A392" s="39">
        <f t="shared" si="6"/>
        <v>236</v>
      </c>
      <c r="B392" s="61" t="s">
        <v>2213</v>
      </c>
      <c r="C392" s="16" t="s">
        <v>359</v>
      </c>
      <c r="D392" s="87" t="s">
        <v>360</v>
      </c>
      <c r="E392" s="87">
        <v>37588</v>
      </c>
      <c r="F392" s="43">
        <v>405</v>
      </c>
      <c r="G392" s="32" t="s">
        <v>1134</v>
      </c>
      <c r="H392" s="32" t="s">
        <v>1119</v>
      </c>
      <c r="I392" s="32" t="s">
        <v>1675</v>
      </c>
      <c r="J392" s="32"/>
      <c r="K392" s="32" t="s">
        <v>282</v>
      </c>
    </row>
    <row r="393" spans="1:11" ht="72">
      <c r="A393" s="39">
        <f t="shared" si="6"/>
        <v>237</v>
      </c>
      <c r="B393" s="61" t="s">
        <v>88</v>
      </c>
      <c r="C393" s="16" t="s">
        <v>962</v>
      </c>
      <c r="D393" s="87">
        <v>37237</v>
      </c>
      <c r="E393" s="87">
        <v>39195</v>
      </c>
      <c r="F393" s="43">
        <v>2024.872</v>
      </c>
      <c r="G393" s="32" t="s">
        <v>421</v>
      </c>
      <c r="H393" s="32" t="s">
        <v>266</v>
      </c>
      <c r="I393" s="32" t="s">
        <v>1675</v>
      </c>
      <c r="J393" s="32"/>
      <c r="K393" s="16" t="s">
        <v>2301</v>
      </c>
    </row>
    <row r="394" spans="1:11" ht="72">
      <c r="A394" s="39">
        <f t="shared" si="6"/>
        <v>238</v>
      </c>
      <c r="B394" s="61" t="s">
        <v>1067</v>
      </c>
      <c r="C394" s="16" t="s">
        <v>149</v>
      </c>
      <c r="D394" s="87" t="s">
        <v>578</v>
      </c>
      <c r="E394" s="86">
        <v>39570</v>
      </c>
      <c r="F394" s="43">
        <v>842.2634</v>
      </c>
      <c r="G394" s="32" t="s">
        <v>1756</v>
      </c>
      <c r="H394" s="32" t="s">
        <v>266</v>
      </c>
      <c r="I394" s="32" t="s">
        <v>918</v>
      </c>
      <c r="J394" s="32"/>
      <c r="K394" s="106" t="s">
        <v>2252</v>
      </c>
    </row>
    <row r="395" spans="1:11" ht="60">
      <c r="A395" s="39">
        <f t="shared" si="6"/>
        <v>239</v>
      </c>
      <c r="B395" s="61" t="s">
        <v>1898</v>
      </c>
      <c r="C395" s="16" t="s">
        <v>28</v>
      </c>
      <c r="D395" s="87" t="s">
        <v>2196</v>
      </c>
      <c r="E395" s="86">
        <v>39597</v>
      </c>
      <c r="F395" s="43">
        <v>505.3562</v>
      </c>
      <c r="G395" s="32" t="s">
        <v>568</v>
      </c>
      <c r="H395" s="32" t="s">
        <v>266</v>
      </c>
      <c r="I395" s="32" t="s">
        <v>2264</v>
      </c>
      <c r="J395" s="32"/>
      <c r="K395" s="106" t="s">
        <v>886</v>
      </c>
    </row>
    <row r="396" spans="1:11" ht="24">
      <c r="A396" s="39">
        <f t="shared" si="6"/>
        <v>240</v>
      </c>
      <c r="B396" s="61" t="s">
        <v>408</v>
      </c>
      <c r="C396" s="16" t="s">
        <v>2195</v>
      </c>
      <c r="D396" s="87" t="s">
        <v>1222</v>
      </c>
      <c r="E396" s="87">
        <v>39041</v>
      </c>
      <c r="F396" s="43">
        <v>648</v>
      </c>
      <c r="G396" s="32" t="s">
        <v>2134</v>
      </c>
      <c r="H396" s="32" t="s">
        <v>1119</v>
      </c>
      <c r="I396" s="32" t="s">
        <v>2293</v>
      </c>
      <c r="J396" s="32"/>
      <c r="K396" s="16" t="s">
        <v>2311</v>
      </c>
    </row>
    <row r="397" spans="1:11" ht="24">
      <c r="A397" s="39">
        <f t="shared" si="6"/>
        <v>241</v>
      </c>
      <c r="B397" s="61" t="s">
        <v>1231</v>
      </c>
      <c r="C397" s="16" t="s">
        <v>883</v>
      </c>
      <c r="D397" s="87" t="s">
        <v>1754</v>
      </c>
      <c r="E397" s="87">
        <v>38405</v>
      </c>
      <c r="F397" s="43">
        <v>705.7672</v>
      </c>
      <c r="G397" s="32" t="s">
        <v>2006</v>
      </c>
      <c r="H397" s="32" t="s">
        <v>266</v>
      </c>
      <c r="I397" s="32" t="s">
        <v>2152</v>
      </c>
      <c r="J397" s="32"/>
      <c r="K397" s="16" t="s">
        <v>2140</v>
      </c>
    </row>
    <row r="398" spans="1:11" ht="72">
      <c r="A398" s="39">
        <f t="shared" si="6"/>
        <v>242</v>
      </c>
      <c r="B398" s="61" t="s">
        <v>477</v>
      </c>
      <c r="C398" s="16" t="s">
        <v>28</v>
      </c>
      <c r="D398" s="87" t="s">
        <v>884</v>
      </c>
      <c r="E398" s="86">
        <v>39595</v>
      </c>
      <c r="F398" s="43">
        <v>168.4189</v>
      </c>
      <c r="G398" s="32" t="s">
        <v>200</v>
      </c>
      <c r="H398" s="32" t="s">
        <v>266</v>
      </c>
      <c r="I398" s="32" t="s">
        <v>606</v>
      </c>
      <c r="J398" s="32"/>
      <c r="K398" s="106" t="s">
        <v>1653</v>
      </c>
    </row>
    <row r="399" spans="1:11" ht="48">
      <c r="A399" s="39">
        <f t="shared" si="6"/>
        <v>243</v>
      </c>
      <c r="B399" s="20" t="s">
        <v>1989</v>
      </c>
      <c r="C399" s="16" t="s">
        <v>361</v>
      </c>
      <c r="D399" s="88">
        <v>37434</v>
      </c>
      <c r="E399" s="87">
        <v>37866</v>
      </c>
      <c r="F399" s="43">
        <v>7290</v>
      </c>
      <c r="G399" s="32" t="s">
        <v>466</v>
      </c>
      <c r="H399" s="32" t="s">
        <v>1119</v>
      </c>
      <c r="I399" s="32" t="s">
        <v>1675</v>
      </c>
      <c r="J399" s="32"/>
      <c r="K399" s="16" t="s">
        <v>1130</v>
      </c>
    </row>
    <row r="400" spans="1:11" ht="72">
      <c r="A400" s="39">
        <f t="shared" si="6"/>
        <v>244</v>
      </c>
      <c r="B400" s="61" t="s">
        <v>907</v>
      </c>
      <c r="C400" s="16" t="s">
        <v>47</v>
      </c>
      <c r="D400" s="88">
        <v>37685</v>
      </c>
      <c r="E400" s="87">
        <v>39044</v>
      </c>
      <c r="F400" s="43">
        <v>1014.4244</v>
      </c>
      <c r="G400" s="32" t="s">
        <v>245</v>
      </c>
      <c r="H400" s="32" t="s">
        <v>266</v>
      </c>
      <c r="I400" s="32" t="s">
        <v>808</v>
      </c>
      <c r="J400" s="32"/>
      <c r="K400" s="16" t="s">
        <v>1757</v>
      </c>
    </row>
    <row r="401" spans="1:11" ht="24">
      <c r="A401" s="39">
        <f t="shared" si="6"/>
        <v>245</v>
      </c>
      <c r="B401" s="61" t="s">
        <v>1291</v>
      </c>
      <c r="C401" s="16" t="s">
        <v>1872</v>
      </c>
      <c r="D401" s="88">
        <v>37732</v>
      </c>
      <c r="E401" s="87">
        <v>39002</v>
      </c>
      <c r="F401" s="43">
        <v>246.1989</v>
      </c>
      <c r="G401" s="32" t="s">
        <v>1008</v>
      </c>
      <c r="H401" s="32" t="s">
        <v>1119</v>
      </c>
      <c r="I401" s="32" t="s">
        <v>2293</v>
      </c>
      <c r="J401" s="32"/>
      <c r="K401" s="16" t="s">
        <v>2167</v>
      </c>
    </row>
    <row r="402" spans="1:11" ht="36">
      <c r="A402" s="39">
        <f t="shared" si="6"/>
        <v>246</v>
      </c>
      <c r="B402" s="61" t="s">
        <v>40</v>
      </c>
      <c r="C402" s="16" t="s">
        <v>1888</v>
      </c>
      <c r="D402" s="88">
        <v>37774</v>
      </c>
      <c r="E402" s="87">
        <v>38685</v>
      </c>
      <c r="F402" s="43">
        <v>243</v>
      </c>
      <c r="G402" s="32" t="s">
        <v>2074</v>
      </c>
      <c r="H402" s="32" t="s">
        <v>1119</v>
      </c>
      <c r="I402" s="32" t="s">
        <v>1721</v>
      </c>
      <c r="J402" s="32"/>
      <c r="K402" s="32" t="s">
        <v>1131</v>
      </c>
    </row>
    <row r="403" spans="1:11" ht="12.75">
      <c r="A403" s="39">
        <f t="shared" si="6"/>
        <v>247</v>
      </c>
      <c r="B403" s="61" t="s">
        <v>668</v>
      </c>
      <c r="C403" s="16" t="s">
        <v>2181</v>
      </c>
      <c r="D403" s="87">
        <v>37813</v>
      </c>
      <c r="E403" s="87">
        <v>38625</v>
      </c>
      <c r="F403" s="43">
        <v>589.5693</v>
      </c>
      <c r="G403" s="32" t="s">
        <v>200</v>
      </c>
      <c r="H403" s="32" t="s">
        <v>266</v>
      </c>
      <c r="I403" s="32" t="s">
        <v>2293</v>
      </c>
      <c r="J403" s="32"/>
      <c r="K403" s="16" t="s">
        <v>128</v>
      </c>
    </row>
    <row r="404" spans="1:11" ht="60">
      <c r="A404" s="39">
        <f t="shared" si="6"/>
        <v>248</v>
      </c>
      <c r="B404" s="61" t="s">
        <v>1764</v>
      </c>
      <c r="C404" s="16" t="s">
        <v>928</v>
      </c>
      <c r="D404" s="88">
        <v>37861</v>
      </c>
      <c r="E404" s="87">
        <v>38427</v>
      </c>
      <c r="F404" s="43">
        <v>840</v>
      </c>
      <c r="G404" s="32" t="s">
        <v>200</v>
      </c>
      <c r="H404" s="32" t="s">
        <v>266</v>
      </c>
      <c r="I404" s="32" t="s">
        <v>2293</v>
      </c>
      <c r="J404" s="32"/>
      <c r="K404" s="16" t="s">
        <v>2148</v>
      </c>
    </row>
    <row r="405" spans="1:11" ht="48">
      <c r="A405" s="39">
        <f t="shared" si="6"/>
        <v>249</v>
      </c>
      <c r="B405" s="61" t="s">
        <v>1742</v>
      </c>
      <c r="C405" s="16" t="s">
        <v>464</v>
      </c>
      <c r="D405" s="87">
        <v>38401</v>
      </c>
      <c r="E405" s="87">
        <v>38905</v>
      </c>
      <c r="F405" s="43">
        <v>5040</v>
      </c>
      <c r="G405" s="32" t="s">
        <v>2274</v>
      </c>
      <c r="H405" s="32" t="s">
        <v>266</v>
      </c>
      <c r="I405" s="32" t="s">
        <v>243</v>
      </c>
      <c r="J405" s="32"/>
      <c r="K405" s="15" t="s">
        <v>62</v>
      </c>
    </row>
    <row r="406" spans="1:11" ht="48">
      <c r="A406" s="39">
        <f t="shared" si="6"/>
        <v>250</v>
      </c>
      <c r="B406" s="61" t="s">
        <v>807</v>
      </c>
      <c r="C406" s="16" t="s">
        <v>465</v>
      </c>
      <c r="D406" s="87">
        <v>38401</v>
      </c>
      <c r="E406" s="87">
        <v>38905</v>
      </c>
      <c r="F406" s="43">
        <v>3948</v>
      </c>
      <c r="G406" s="32" t="s">
        <v>2274</v>
      </c>
      <c r="H406" s="32" t="s">
        <v>266</v>
      </c>
      <c r="I406" s="32" t="s">
        <v>746</v>
      </c>
      <c r="J406" s="32"/>
      <c r="K406" s="15" t="s">
        <v>62</v>
      </c>
    </row>
    <row r="407" spans="1:11" ht="36">
      <c r="A407" s="39">
        <f t="shared" si="6"/>
        <v>251</v>
      </c>
      <c r="B407" s="61" t="s">
        <v>1965</v>
      </c>
      <c r="C407" s="16" t="s">
        <v>29</v>
      </c>
      <c r="D407" s="87">
        <v>38415</v>
      </c>
      <c r="E407" s="87">
        <v>39582</v>
      </c>
      <c r="F407" s="43">
        <v>168.3466</v>
      </c>
      <c r="G407" s="32" t="s">
        <v>670</v>
      </c>
      <c r="H407" s="32" t="s">
        <v>1119</v>
      </c>
      <c r="I407" s="32" t="s">
        <v>34</v>
      </c>
      <c r="J407" s="32"/>
      <c r="K407" s="16" t="s">
        <v>1629</v>
      </c>
    </row>
    <row r="408" spans="1:11" ht="36">
      <c r="A408" s="39">
        <f t="shared" si="6"/>
        <v>252</v>
      </c>
      <c r="B408" s="61" t="s">
        <v>1966</v>
      </c>
      <c r="C408" s="16" t="s">
        <v>761</v>
      </c>
      <c r="D408" s="87">
        <v>38420</v>
      </c>
      <c r="E408" s="87">
        <v>39871</v>
      </c>
      <c r="F408" s="43">
        <v>516.6086</v>
      </c>
      <c r="G408" s="32" t="s">
        <v>1578</v>
      </c>
      <c r="H408" s="32" t="s">
        <v>1119</v>
      </c>
      <c r="I408" s="32" t="s">
        <v>2277</v>
      </c>
      <c r="J408" s="32"/>
      <c r="K408" s="16" t="s">
        <v>1630</v>
      </c>
    </row>
    <row r="409" spans="1:11" ht="36">
      <c r="A409" s="39">
        <f t="shared" si="6"/>
        <v>253</v>
      </c>
      <c r="B409" s="61" t="s">
        <v>2318</v>
      </c>
      <c r="C409" s="16" t="s">
        <v>465</v>
      </c>
      <c r="D409" s="87">
        <v>38538</v>
      </c>
      <c r="E409" s="87">
        <v>39002</v>
      </c>
      <c r="F409" s="43">
        <v>865.1467</v>
      </c>
      <c r="G409" s="32" t="s">
        <v>2239</v>
      </c>
      <c r="H409" s="32" t="s">
        <v>1213</v>
      </c>
      <c r="I409" s="32" t="s">
        <v>1214</v>
      </c>
      <c r="J409" s="32"/>
      <c r="K409" s="16" t="s">
        <v>1593</v>
      </c>
    </row>
    <row r="410" spans="1:11" ht="48">
      <c r="A410" s="39">
        <f t="shared" si="6"/>
        <v>254</v>
      </c>
      <c r="B410" s="61" t="s">
        <v>2319</v>
      </c>
      <c r="C410" s="16" t="s">
        <v>1562</v>
      </c>
      <c r="D410" s="87">
        <v>38569</v>
      </c>
      <c r="E410" s="87">
        <v>38973</v>
      </c>
      <c r="F410" s="43">
        <v>84.1377</v>
      </c>
      <c r="G410" s="32" t="s">
        <v>820</v>
      </c>
      <c r="H410" s="32" t="s">
        <v>1119</v>
      </c>
      <c r="I410" s="32" t="s">
        <v>2293</v>
      </c>
      <c r="J410" s="32"/>
      <c r="K410" s="16" t="s">
        <v>1600</v>
      </c>
    </row>
    <row r="411" spans="1:11" ht="108">
      <c r="A411" s="39">
        <f t="shared" si="6"/>
        <v>255</v>
      </c>
      <c r="B411" s="35" t="s">
        <v>2097</v>
      </c>
      <c r="C411" s="16" t="s">
        <v>490</v>
      </c>
      <c r="D411" s="87">
        <v>36070</v>
      </c>
      <c r="E411" s="87">
        <v>40079</v>
      </c>
      <c r="F411" s="43">
        <v>571.3987</v>
      </c>
      <c r="G411" s="16" t="s">
        <v>265</v>
      </c>
      <c r="H411" s="16" t="s">
        <v>266</v>
      </c>
      <c r="I411" s="16" t="s">
        <v>1606</v>
      </c>
      <c r="J411" s="16"/>
      <c r="K411" s="16" t="s">
        <v>1132</v>
      </c>
    </row>
    <row r="412" spans="1:11" ht="84">
      <c r="A412" s="39">
        <f t="shared" si="6"/>
        <v>256</v>
      </c>
      <c r="B412" s="61" t="s">
        <v>356</v>
      </c>
      <c r="C412" s="16" t="s">
        <v>79</v>
      </c>
      <c r="D412" s="87">
        <v>38037</v>
      </c>
      <c r="E412" s="87">
        <v>40018</v>
      </c>
      <c r="F412" s="43">
        <v>337.2122</v>
      </c>
      <c r="G412" s="32" t="s">
        <v>80</v>
      </c>
      <c r="H412" s="32" t="s">
        <v>266</v>
      </c>
      <c r="I412" s="32" t="s">
        <v>1548</v>
      </c>
      <c r="J412" s="32"/>
      <c r="K412" s="106" t="s">
        <v>1962</v>
      </c>
    </row>
    <row r="413" spans="1:11" ht="48">
      <c r="A413" s="39">
        <f t="shared" si="6"/>
        <v>257</v>
      </c>
      <c r="B413" s="35" t="s">
        <v>1795</v>
      </c>
      <c r="C413" s="16" t="s">
        <v>91</v>
      </c>
      <c r="D413" s="87">
        <v>34981</v>
      </c>
      <c r="E413" s="87">
        <v>39925</v>
      </c>
      <c r="F413" s="43">
        <v>840.751</v>
      </c>
      <c r="G413" s="16" t="s">
        <v>2093</v>
      </c>
      <c r="H413" s="16" t="s">
        <v>1119</v>
      </c>
      <c r="I413" s="16" t="s">
        <v>34</v>
      </c>
      <c r="J413" s="16"/>
      <c r="K413" s="16" t="s">
        <v>1133</v>
      </c>
    </row>
    <row r="414" spans="1:11" ht="12.75">
      <c r="A414" s="39">
        <f t="shared" si="6"/>
        <v>258</v>
      </c>
      <c r="B414" s="35" t="s">
        <v>1797</v>
      </c>
      <c r="C414" s="16" t="s">
        <v>776</v>
      </c>
      <c r="D414" s="87">
        <v>34981</v>
      </c>
      <c r="E414" s="87">
        <v>40116</v>
      </c>
      <c r="F414" s="43">
        <v>720.3972</v>
      </c>
      <c r="G414" s="16" t="s">
        <v>777</v>
      </c>
      <c r="H414" s="16" t="s">
        <v>1119</v>
      </c>
      <c r="I414" s="16" t="s">
        <v>34</v>
      </c>
      <c r="J414" s="16"/>
      <c r="K414" s="106"/>
    </row>
    <row r="415" spans="1:11" ht="60">
      <c r="A415" s="39">
        <f t="shared" si="6"/>
        <v>259</v>
      </c>
      <c r="B415" s="35" t="s">
        <v>191</v>
      </c>
      <c r="C415" s="16" t="s">
        <v>1210</v>
      </c>
      <c r="D415" s="87">
        <v>35474</v>
      </c>
      <c r="E415" s="87">
        <v>40162</v>
      </c>
      <c r="F415" s="43">
        <v>648</v>
      </c>
      <c r="G415" s="16" t="s">
        <v>2276</v>
      </c>
      <c r="H415" s="16" t="s">
        <v>1119</v>
      </c>
      <c r="I415" s="16" t="s">
        <v>1211</v>
      </c>
      <c r="J415" s="16"/>
      <c r="K415" s="106" t="s">
        <v>1282</v>
      </c>
    </row>
    <row r="416" spans="1:11" ht="48">
      <c r="A416" s="39">
        <f t="shared" si="6"/>
        <v>260</v>
      </c>
      <c r="B416" s="61" t="s">
        <v>1551</v>
      </c>
      <c r="C416" s="16" t="s">
        <v>729</v>
      </c>
      <c r="D416" s="88">
        <v>37467</v>
      </c>
      <c r="E416" s="88">
        <v>40161</v>
      </c>
      <c r="F416" s="43">
        <v>228.875</v>
      </c>
      <c r="G416" s="32" t="s">
        <v>964</v>
      </c>
      <c r="H416" s="32" t="s">
        <v>1119</v>
      </c>
      <c r="I416" s="32" t="s">
        <v>1450</v>
      </c>
      <c r="J416" s="32"/>
      <c r="K416" s="106" t="s">
        <v>637</v>
      </c>
    </row>
    <row r="417" spans="5:6" ht="12.75">
      <c r="E417" s="268"/>
      <c r="F417" s="273">
        <f>SUM(F157:F416)</f>
        <v>368244.965478</v>
      </c>
    </row>
    <row r="418" spans="1:11" ht="15">
      <c r="A418" s="6" t="s">
        <v>1443</v>
      </c>
      <c r="B418" s="6"/>
      <c r="C418" s="82"/>
      <c r="D418" s="13"/>
      <c r="E418" s="264"/>
      <c r="F418" s="125"/>
      <c r="G418" s="126"/>
      <c r="H418" s="127"/>
      <c r="I418" s="126"/>
      <c r="J418" s="128"/>
      <c r="K418" s="113"/>
    </row>
    <row r="419" spans="1:11" ht="24">
      <c r="A419" s="212">
        <v>1</v>
      </c>
      <c r="B419" s="20" t="s">
        <v>1730</v>
      </c>
      <c r="C419" s="19" t="s">
        <v>456</v>
      </c>
      <c r="D419" s="93">
        <v>33322</v>
      </c>
      <c r="E419" s="86">
        <v>33822</v>
      </c>
      <c r="F419" s="180">
        <v>1134</v>
      </c>
      <c r="G419" s="19" t="s">
        <v>735</v>
      </c>
      <c r="H419" s="136" t="s">
        <v>1119</v>
      </c>
      <c r="I419" s="136" t="s">
        <v>219</v>
      </c>
      <c r="J419" s="136"/>
      <c r="K419" s="19" t="s">
        <v>1269</v>
      </c>
    </row>
    <row r="420" spans="1:11" ht="24">
      <c r="A420" s="212">
        <f aca="true" t="shared" si="7" ref="A420:A450">SUM(A419+1)</f>
        <v>2</v>
      </c>
      <c r="B420" s="20" t="s">
        <v>374</v>
      </c>
      <c r="C420" s="19" t="s">
        <v>456</v>
      </c>
      <c r="D420" s="93">
        <v>33324</v>
      </c>
      <c r="E420" s="86">
        <v>33761</v>
      </c>
      <c r="F420" s="180">
        <v>810</v>
      </c>
      <c r="G420" s="19" t="s">
        <v>457</v>
      </c>
      <c r="H420" s="136" t="s">
        <v>1119</v>
      </c>
      <c r="I420" s="136" t="s">
        <v>219</v>
      </c>
      <c r="J420" s="136"/>
      <c r="K420" s="19" t="s">
        <v>1269</v>
      </c>
    </row>
    <row r="421" spans="1:11" ht="24">
      <c r="A421" s="212">
        <f t="shared" si="7"/>
        <v>3</v>
      </c>
      <c r="B421" s="20" t="s">
        <v>1082</v>
      </c>
      <c r="C421" s="19" t="s">
        <v>456</v>
      </c>
      <c r="D421" s="93">
        <v>33330</v>
      </c>
      <c r="E421" s="86">
        <v>33981</v>
      </c>
      <c r="F421" s="180">
        <v>1782</v>
      </c>
      <c r="G421" s="19" t="s">
        <v>534</v>
      </c>
      <c r="H421" s="136" t="s">
        <v>1119</v>
      </c>
      <c r="I421" s="136" t="s">
        <v>219</v>
      </c>
      <c r="J421" s="136"/>
      <c r="K421" s="19" t="s">
        <v>1269</v>
      </c>
    </row>
    <row r="422" spans="1:11" ht="36">
      <c r="A422" s="212">
        <f t="shared" si="7"/>
        <v>4</v>
      </c>
      <c r="B422" s="35" t="s">
        <v>802</v>
      </c>
      <c r="C422" s="16" t="s">
        <v>1494</v>
      </c>
      <c r="D422" s="87">
        <v>33385</v>
      </c>
      <c r="E422" s="86">
        <v>38065</v>
      </c>
      <c r="F422" s="43">
        <v>81</v>
      </c>
      <c r="G422" s="16" t="s">
        <v>820</v>
      </c>
      <c r="H422" s="30" t="s">
        <v>1119</v>
      </c>
      <c r="I422" s="16" t="s">
        <v>1045</v>
      </c>
      <c r="J422" s="16"/>
      <c r="K422" s="16" t="s">
        <v>1684</v>
      </c>
    </row>
    <row r="423" spans="1:11" ht="24">
      <c r="A423" s="212">
        <f t="shared" si="7"/>
        <v>5</v>
      </c>
      <c r="B423" s="20" t="s">
        <v>1705</v>
      </c>
      <c r="C423" s="16" t="s">
        <v>186</v>
      </c>
      <c r="D423" s="86">
        <v>33403</v>
      </c>
      <c r="E423" s="86">
        <v>34765</v>
      </c>
      <c r="F423" s="181">
        <v>2106</v>
      </c>
      <c r="G423" s="16" t="s">
        <v>187</v>
      </c>
      <c r="H423" s="30" t="s">
        <v>1119</v>
      </c>
      <c r="I423" s="30" t="s">
        <v>34</v>
      </c>
      <c r="J423" s="30"/>
      <c r="K423" s="16" t="s">
        <v>1270</v>
      </c>
    </row>
    <row r="424" spans="1:11" ht="24">
      <c r="A424" s="212">
        <f t="shared" si="7"/>
        <v>6</v>
      </c>
      <c r="B424" s="95" t="s">
        <v>1986</v>
      </c>
      <c r="C424" s="16" t="s">
        <v>186</v>
      </c>
      <c r="D424" s="86">
        <v>33414</v>
      </c>
      <c r="E424" s="86">
        <v>34765</v>
      </c>
      <c r="F424" s="181">
        <v>653.4625</v>
      </c>
      <c r="G424" s="16" t="s">
        <v>187</v>
      </c>
      <c r="H424" s="30" t="s">
        <v>1119</v>
      </c>
      <c r="I424" s="30" t="s">
        <v>34</v>
      </c>
      <c r="J424" s="30"/>
      <c r="K424" s="16" t="s">
        <v>1270</v>
      </c>
    </row>
    <row r="425" spans="1:11" ht="36">
      <c r="A425" s="212">
        <f t="shared" si="7"/>
        <v>7</v>
      </c>
      <c r="B425" s="95" t="s">
        <v>1058</v>
      </c>
      <c r="C425" s="16" t="s">
        <v>1209</v>
      </c>
      <c r="D425" s="86">
        <v>33421</v>
      </c>
      <c r="E425" s="86">
        <v>38236</v>
      </c>
      <c r="F425" s="181">
        <v>84.1223</v>
      </c>
      <c r="G425" s="16" t="s">
        <v>1605</v>
      </c>
      <c r="H425" s="30" t="s">
        <v>1119</v>
      </c>
      <c r="I425" s="30" t="s">
        <v>1606</v>
      </c>
      <c r="J425" s="30"/>
      <c r="K425" s="16" t="s">
        <v>1817</v>
      </c>
    </row>
    <row r="426" spans="1:11" ht="24">
      <c r="A426" s="212">
        <f t="shared" si="7"/>
        <v>8</v>
      </c>
      <c r="B426" s="95" t="s">
        <v>959</v>
      </c>
      <c r="C426" s="16" t="s">
        <v>186</v>
      </c>
      <c r="D426" s="86">
        <v>33492</v>
      </c>
      <c r="E426" s="93">
        <v>34925</v>
      </c>
      <c r="F426" s="181">
        <v>2929.0119</v>
      </c>
      <c r="G426" s="16" t="s">
        <v>2144</v>
      </c>
      <c r="H426" s="30" t="s">
        <v>1119</v>
      </c>
      <c r="I426" s="16" t="s">
        <v>2037</v>
      </c>
      <c r="J426" s="16"/>
      <c r="K426" s="16" t="s">
        <v>1270</v>
      </c>
    </row>
    <row r="427" spans="1:11" ht="12.75">
      <c r="A427" s="212">
        <f t="shared" si="7"/>
        <v>9</v>
      </c>
      <c r="B427" s="95" t="s">
        <v>315</v>
      </c>
      <c r="C427" s="16" t="s">
        <v>186</v>
      </c>
      <c r="D427" s="86">
        <v>33655</v>
      </c>
      <c r="E427" s="93">
        <v>35388</v>
      </c>
      <c r="F427" s="181">
        <v>1514.9053</v>
      </c>
      <c r="G427" s="16" t="s">
        <v>1242</v>
      </c>
      <c r="H427" s="30" t="s">
        <v>1119</v>
      </c>
      <c r="I427" s="16" t="s">
        <v>34</v>
      </c>
      <c r="J427" s="16"/>
      <c r="K427" s="16" t="s">
        <v>1270</v>
      </c>
    </row>
    <row r="428" spans="1:11" ht="12.75">
      <c r="A428" s="212">
        <f t="shared" si="7"/>
        <v>10</v>
      </c>
      <c r="B428" s="95" t="s">
        <v>1276</v>
      </c>
      <c r="C428" s="30" t="s">
        <v>2323</v>
      </c>
      <c r="D428" s="86">
        <v>33680</v>
      </c>
      <c r="E428" s="93">
        <v>34765</v>
      </c>
      <c r="F428" s="181">
        <v>54.7076</v>
      </c>
      <c r="G428" s="16" t="s">
        <v>218</v>
      </c>
      <c r="H428" s="30" t="s">
        <v>1119</v>
      </c>
      <c r="I428" s="16" t="s">
        <v>219</v>
      </c>
      <c r="J428" s="16"/>
      <c r="K428" s="16" t="s">
        <v>2287</v>
      </c>
    </row>
    <row r="429" spans="1:11" ht="24">
      <c r="A429" s="212">
        <f t="shared" si="7"/>
        <v>11</v>
      </c>
      <c r="B429" s="95" t="s">
        <v>804</v>
      </c>
      <c r="C429" s="30" t="s">
        <v>834</v>
      </c>
      <c r="D429" s="86">
        <v>33752</v>
      </c>
      <c r="E429" s="93">
        <v>34953</v>
      </c>
      <c r="F429" s="181">
        <v>729</v>
      </c>
      <c r="G429" s="16" t="s">
        <v>2079</v>
      </c>
      <c r="H429" s="30" t="s">
        <v>1119</v>
      </c>
      <c r="I429" s="16" t="s">
        <v>219</v>
      </c>
      <c r="J429" s="16"/>
      <c r="K429" s="16" t="s">
        <v>2287</v>
      </c>
    </row>
    <row r="430" spans="1:11" ht="12.75">
      <c r="A430" s="212">
        <f t="shared" si="7"/>
        <v>12</v>
      </c>
      <c r="B430" s="95" t="s">
        <v>94</v>
      </c>
      <c r="C430" s="30" t="s">
        <v>1288</v>
      </c>
      <c r="D430" s="86">
        <v>34215</v>
      </c>
      <c r="E430" s="86">
        <v>34774</v>
      </c>
      <c r="F430" s="181">
        <v>84.1581</v>
      </c>
      <c r="G430" s="30" t="s">
        <v>820</v>
      </c>
      <c r="H430" s="30" t="s">
        <v>1119</v>
      </c>
      <c r="I430" s="30" t="s">
        <v>34</v>
      </c>
      <c r="J430" s="30"/>
      <c r="K430" s="16" t="s">
        <v>880</v>
      </c>
    </row>
    <row r="431" spans="1:11" ht="12.75">
      <c r="A431" s="212">
        <f t="shared" si="7"/>
        <v>13</v>
      </c>
      <c r="B431" s="95" t="s">
        <v>95</v>
      </c>
      <c r="C431" s="30" t="s">
        <v>481</v>
      </c>
      <c r="D431" s="86">
        <v>34218</v>
      </c>
      <c r="E431" s="86">
        <v>35251</v>
      </c>
      <c r="F431" s="181">
        <v>324</v>
      </c>
      <c r="G431" s="30" t="s">
        <v>982</v>
      </c>
      <c r="H431" s="30" t="s">
        <v>1119</v>
      </c>
      <c r="I431" s="30" t="s">
        <v>393</v>
      </c>
      <c r="J431" s="30"/>
      <c r="K431" s="16" t="s">
        <v>2287</v>
      </c>
    </row>
    <row r="432" spans="1:11" ht="12.75">
      <c r="A432" s="212">
        <f t="shared" si="7"/>
        <v>14</v>
      </c>
      <c r="B432" s="95" t="s">
        <v>2294</v>
      </c>
      <c r="C432" s="30" t="s">
        <v>1573</v>
      </c>
      <c r="D432" s="86">
        <v>34220</v>
      </c>
      <c r="E432" s="86">
        <v>34250</v>
      </c>
      <c r="F432" s="181">
        <v>1944</v>
      </c>
      <c r="G432" s="30" t="s">
        <v>1535</v>
      </c>
      <c r="H432" s="30" t="s">
        <v>266</v>
      </c>
      <c r="I432" s="30" t="s">
        <v>438</v>
      </c>
      <c r="J432" s="30"/>
      <c r="K432" s="16" t="s">
        <v>880</v>
      </c>
    </row>
    <row r="433" spans="1:11" ht="36">
      <c r="A433" s="212">
        <f t="shared" si="7"/>
        <v>15</v>
      </c>
      <c r="B433" s="95" t="s">
        <v>1972</v>
      </c>
      <c r="C433" s="60" t="s">
        <v>905</v>
      </c>
      <c r="D433" s="86">
        <v>34243</v>
      </c>
      <c r="E433" s="86">
        <v>36651</v>
      </c>
      <c r="F433" s="181">
        <v>56.1243</v>
      </c>
      <c r="G433" s="30" t="s">
        <v>2276</v>
      </c>
      <c r="H433" s="30" t="s">
        <v>1119</v>
      </c>
      <c r="I433" s="30" t="s">
        <v>380</v>
      </c>
      <c r="J433" s="30"/>
      <c r="K433" s="16" t="s">
        <v>1271</v>
      </c>
    </row>
    <row r="434" spans="1:11" ht="24">
      <c r="A434" s="212">
        <f t="shared" si="7"/>
        <v>16</v>
      </c>
      <c r="B434" s="95" t="s">
        <v>582</v>
      </c>
      <c r="C434" s="30" t="s">
        <v>1436</v>
      </c>
      <c r="D434" s="86">
        <v>34376</v>
      </c>
      <c r="E434" s="93">
        <v>35110</v>
      </c>
      <c r="F434" s="181">
        <v>567</v>
      </c>
      <c r="G434" s="30" t="s">
        <v>982</v>
      </c>
      <c r="H434" s="30" t="s">
        <v>1119</v>
      </c>
      <c r="I434" s="16" t="s">
        <v>772</v>
      </c>
      <c r="J434" s="16"/>
      <c r="K434" s="16" t="s">
        <v>1273</v>
      </c>
    </row>
    <row r="435" spans="1:11" ht="24">
      <c r="A435" s="212">
        <f t="shared" si="7"/>
        <v>17</v>
      </c>
      <c r="B435" s="95" t="s">
        <v>2317</v>
      </c>
      <c r="C435" s="16" t="s">
        <v>511</v>
      </c>
      <c r="D435" s="86">
        <v>34400</v>
      </c>
      <c r="E435" s="86">
        <v>34964</v>
      </c>
      <c r="F435" s="181">
        <v>648</v>
      </c>
      <c r="G435" s="16" t="s">
        <v>2079</v>
      </c>
      <c r="H435" s="30" t="s">
        <v>1119</v>
      </c>
      <c r="I435" s="30" t="s">
        <v>34</v>
      </c>
      <c r="J435" s="30"/>
      <c r="K435" s="16" t="s">
        <v>2287</v>
      </c>
    </row>
    <row r="436" spans="1:11" ht="24">
      <c r="A436" s="212">
        <f t="shared" si="7"/>
        <v>18</v>
      </c>
      <c r="B436" s="95" t="s">
        <v>41</v>
      </c>
      <c r="C436" s="16" t="s">
        <v>511</v>
      </c>
      <c r="D436" s="86">
        <v>34400</v>
      </c>
      <c r="E436" s="86">
        <v>34964</v>
      </c>
      <c r="F436" s="181">
        <v>1344</v>
      </c>
      <c r="G436" s="30" t="s">
        <v>218</v>
      </c>
      <c r="H436" s="30" t="s">
        <v>1119</v>
      </c>
      <c r="I436" s="30" t="s">
        <v>34</v>
      </c>
      <c r="J436" s="30"/>
      <c r="K436" s="16" t="s">
        <v>2287</v>
      </c>
    </row>
    <row r="437" spans="1:11" ht="12.75">
      <c r="A437" s="212">
        <f t="shared" si="7"/>
        <v>19</v>
      </c>
      <c r="B437" s="183" t="s">
        <v>1391</v>
      </c>
      <c r="C437" s="30" t="s">
        <v>727</v>
      </c>
      <c r="D437" s="86">
        <v>34443</v>
      </c>
      <c r="E437" s="86">
        <v>34605</v>
      </c>
      <c r="F437" s="181">
        <v>162</v>
      </c>
      <c r="G437" s="30" t="s">
        <v>1605</v>
      </c>
      <c r="H437" s="30" t="s">
        <v>1119</v>
      </c>
      <c r="I437" s="30" t="s">
        <v>413</v>
      </c>
      <c r="J437" s="30"/>
      <c r="K437" s="16" t="s">
        <v>2287</v>
      </c>
    </row>
    <row r="438" spans="1:11" ht="24">
      <c r="A438" s="212">
        <f t="shared" si="7"/>
        <v>20</v>
      </c>
      <c r="B438" s="20" t="s">
        <v>2238</v>
      </c>
      <c r="C438" s="16" t="s">
        <v>980</v>
      </c>
      <c r="D438" s="93">
        <v>34542</v>
      </c>
      <c r="E438" s="93">
        <v>34856</v>
      </c>
      <c r="F438" s="180">
        <v>2916</v>
      </c>
      <c r="G438" s="16" t="s">
        <v>981</v>
      </c>
      <c r="H438" s="16" t="s">
        <v>1119</v>
      </c>
      <c r="I438" s="16" t="s">
        <v>1561</v>
      </c>
      <c r="J438" s="16"/>
      <c r="K438" s="16" t="s">
        <v>2287</v>
      </c>
    </row>
    <row r="439" spans="1:11" ht="24">
      <c r="A439" s="212">
        <f t="shared" si="7"/>
        <v>21</v>
      </c>
      <c r="B439" s="20" t="s">
        <v>479</v>
      </c>
      <c r="C439" s="16" t="s">
        <v>2175</v>
      </c>
      <c r="D439" s="93">
        <v>34676</v>
      </c>
      <c r="E439" s="93">
        <v>35718</v>
      </c>
      <c r="F439" s="180">
        <v>810</v>
      </c>
      <c r="G439" s="16" t="s">
        <v>1284</v>
      </c>
      <c r="H439" s="16" t="s">
        <v>1119</v>
      </c>
      <c r="I439" s="16" t="s">
        <v>887</v>
      </c>
      <c r="J439" s="16"/>
      <c r="K439" s="16" t="s">
        <v>2287</v>
      </c>
    </row>
    <row r="440" spans="1:11" ht="24">
      <c r="A440" s="212">
        <f t="shared" si="7"/>
        <v>22</v>
      </c>
      <c r="B440" s="20" t="s">
        <v>2075</v>
      </c>
      <c r="C440" s="16" t="s">
        <v>2175</v>
      </c>
      <c r="D440" s="93">
        <v>34676</v>
      </c>
      <c r="E440" s="93">
        <v>35718</v>
      </c>
      <c r="F440" s="180">
        <v>324</v>
      </c>
      <c r="G440" s="16" t="s">
        <v>930</v>
      </c>
      <c r="H440" s="16" t="s">
        <v>1119</v>
      </c>
      <c r="I440" s="16" t="s">
        <v>887</v>
      </c>
      <c r="J440" s="16"/>
      <c r="K440" s="16" t="s">
        <v>2287</v>
      </c>
    </row>
    <row r="441" spans="1:11" ht="24">
      <c r="A441" s="212">
        <f t="shared" si="7"/>
        <v>23</v>
      </c>
      <c r="B441" s="20" t="s">
        <v>1603</v>
      </c>
      <c r="C441" s="16" t="s">
        <v>980</v>
      </c>
      <c r="D441" s="93">
        <v>34686</v>
      </c>
      <c r="E441" s="93">
        <v>34856</v>
      </c>
      <c r="F441" s="180">
        <v>1458</v>
      </c>
      <c r="G441" s="16" t="s">
        <v>888</v>
      </c>
      <c r="H441" s="16" t="s">
        <v>1119</v>
      </c>
      <c r="I441" s="16" t="s">
        <v>887</v>
      </c>
      <c r="J441" s="16"/>
      <c r="K441" s="16" t="s">
        <v>2287</v>
      </c>
    </row>
    <row r="442" spans="1:11" ht="12.75">
      <c r="A442" s="212">
        <f t="shared" si="7"/>
        <v>24</v>
      </c>
      <c r="B442" s="20" t="s">
        <v>901</v>
      </c>
      <c r="C442" s="16" t="s">
        <v>889</v>
      </c>
      <c r="D442" s="93">
        <v>34702</v>
      </c>
      <c r="E442" s="93">
        <v>35487</v>
      </c>
      <c r="F442" s="180">
        <v>162</v>
      </c>
      <c r="G442" s="16" t="s">
        <v>982</v>
      </c>
      <c r="H442" s="16" t="s">
        <v>1119</v>
      </c>
      <c r="I442" s="16" t="s">
        <v>393</v>
      </c>
      <c r="J442" s="16"/>
      <c r="K442" s="16" t="s">
        <v>2287</v>
      </c>
    </row>
    <row r="443" spans="1:11" ht="24">
      <c r="A443" s="212">
        <f t="shared" si="7"/>
        <v>25</v>
      </c>
      <c r="B443" s="20" t="s">
        <v>181</v>
      </c>
      <c r="C443" s="60" t="s">
        <v>939</v>
      </c>
      <c r="D443" s="93">
        <v>34745</v>
      </c>
      <c r="E443" s="93">
        <v>35045</v>
      </c>
      <c r="F443" s="180">
        <v>1256</v>
      </c>
      <c r="G443" s="16" t="s">
        <v>1128</v>
      </c>
      <c r="H443" s="16" t="s">
        <v>1213</v>
      </c>
      <c r="I443" s="16" t="s">
        <v>437</v>
      </c>
      <c r="J443" s="16"/>
      <c r="K443" s="16" t="s">
        <v>2287</v>
      </c>
    </row>
    <row r="444" spans="1:11" ht="24">
      <c r="A444" s="212">
        <f t="shared" si="7"/>
        <v>26</v>
      </c>
      <c r="B444" s="20" t="s">
        <v>892</v>
      </c>
      <c r="C444" s="16" t="s">
        <v>939</v>
      </c>
      <c r="D444" s="93">
        <v>34925</v>
      </c>
      <c r="E444" s="93">
        <v>35045</v>
      </c>
      <c r="F444" s="180">
        <v>1822.5</v>
      </c>
      <c r="G444" s="16" t="s">
        <v>1128</v>
      </c>
      <c r="H444" s="16" t="s">
        <v>1213</v>
      </c>
      <c r="I444" s="16" t="s">
        <v>2038</v>
      </c>
      <c r="J444" s="16"/>
      <c r="K444" s="16" t="s">
        <v>2287</v>
      </c>
    </row>
    <row r="445" spans="1:11" ht="24">
      <c r="A445" s="212">
        <f t="shared" si="7"/>
        <v>27</v>
      </c>
      <c r="B445" s="20" t="s">
        <v>2169</v>
      </c>
      <c r="C445" s="16" t="s">
        <v>2323</v>
      </c>
      <c r="D445" s="93">
        <v>34955</v>
      </c>
      <c r="E445" s="93">
        <v>35170</v>
      </c>
      <c r="F445" s="180">
        <v>54.706</v>
      </c>
      <c r="G445" s="16" t="s">
        <v>218</v>
      </c>
      <c r="H445" s="16" t="s">
        <v>1119</v>
      </c>
      <c r="I445" s="16" t="s">
        <v>2014</v>
      </c>
      <c r="J445" s="16"/>
      <c r="K445" s="16" t="s">
        <v>880</v>
      </c>
    </row>
    <row r="446" spans="1:11" ht="36">
      <c r="A446" s="212">
        <f t="shared" si="7"/>
        <v>28</v>
      </c>
      <c r="B446" s="35" t="s">
        <v>382</v>
      </c>
      <c r="C446" s="16" t="s">
        <v>1494</v>
      </c>
      <c r="D446" s="87">
        <v>34981</v>
      </c>
      <c r="E446" s="93">
        <v>38065</v>
      </c>
      <c r="F446" s="43">
        <v>84.1553</v>
      </c>
      <c r="G446" s="16" t="s">
        <v>820</v>
      </c>
      <c r="H446" s="16" t="s">
        <v>1119</v>
      </c>
      <c r="I446" s="16" t="s">
        <v>533</v>
      </c>
      <c r="J446" s="16"/>
      <c r="K446" s="16" t="s">
        <v>1685</v>
      </c>
    </row>
    <row r="447" spans="1:11" ht="36">
      <c r="A447" s="212">
        <f t="shared" si="7"/>
        <v>29</v>
      </c>
      <c r="B447" s="35" t="s">
        <v>1098</v>
      </c>
      <c r="C447" s="16" t="s">
        <v>1494</v>
      </c>
      <c r="D447" s="87">
        <v>35226</v>
      </c>
      <c r="E447" s="93">
        <v>38065</v>
      </c>
      <c r="F447" s="43">
        <v>83.083</v>
      </c>
      <c r="G447" s="16" t="s">
        <v>820</v>
      </c>
      <c r="H447" s="16" t="s">
        <v>1119</v>
      </c>
      <c r="I447" s="16" t="s">
        <v>944</v>
      </c>
      <c r="J447" s="16"/>
      <c r="K447" s="16" t="s">
        <v>1685</v>
      </c>
    </row>
    <row r="448" spans="1:11" ht="24">
      <c r="A448" s="212">
        <f t="shared" si="7"/>
        <v>30</v>
      </c>
      <c r="B448" s="20" t="s">
        <v>2036</v>
      </c>
      <c r="C448" s="16" t="s">
        <v>2270</v>
      </c>
      <c r="D448" s="93">
        <v>35688</v>
      </c>
      <c r="E448" s="93">
        <v>35697</v>
      </c>
      <c r="F448" s="180">
        <v>81</v>
      </c>
      <c r="G448" s="16" t="s">
        <v>137</v>
      </c>
      <c r="H448" s="16" t="s">
        <v>1119</v>
      </c>
      <c r="I448" s="16" t="s">
        <v>739</v>
      </c>
      <c r="J448" s="16"/>
      <c r="K448" s="16" t="s">
        <v>2287</v>
      </c>
    </row>
    <row r="449" spans="1:11" ht="36">
      <c r="A449" s="212">
        <f t="shared" si="7"/>
        <v>31</v>
      </c>
      <c r="B449" s="20" t="s">
        <v>422</v>
      </c>
      <c r="C449" s="16" t="s">
        <v>1670</v>
      </c>
      <c r="D449" s="87">
        <v>35688</v>
      </c>
      <c r="E449" s="93">
        <v>38047</v>
      </c>
      <c r="F449" s="43">
        <v>8.3657</v>
      </c>
      <c r="G449" s="16" t="s">
        <v>216</v>
      </c>
      <c r="H449" s="16" t="s">
        <v>1119</v>
      </c>
      <c r="I449" s="16" t="s">
        <v>34</v>
      </c>
      <c r="J449" s="16"/>
      <c r="K449" s="16" t="s">
        <v>1685</v>
      </c>
    </row>
    <row r="450" spans="1:11" ht="36">
      <c r="A450" s="212">
        <f t="shared" si="7"/>
        <v>32</v>
      </c>
      <c r="B450" s="20" t="s">
        <v>561</v>
      </c>
      <c r="C450" s="16" t="s">
        <v>119</v>
      </c>
      <c r="D450" s="93">
        <v>35688</v>
      </c>
      <c r="E450" s="93">
        <v>35935</v>
      </c>
      <c r="F450" s="180">
        <v>5508</v>
      </c>
      <c r="G450" s="16" t="s">
        <v>563</v>
      </c>
      <c r="H450" s="16" t="s">
        <v>1213</v>
      </c>
      <c r="I450" s="16" t="s">
        <v>252</v>
      </c>
      <c r="J450" s="16"/>
      <c r="K450" s="16" t="s">
        <v>1272</v>
      </c>
    </row>
    <row r="451" spans="5:6" ht="12.75">
      <c r="E451" s="268"/>
      <c r="F451" s="272">
        <f>SUM(F419:F450)</f>
        <v>31575.301999999992</v>
      </c>
    </row>
    <row r="452" spans="1:6" ht="15">
      <c r="A452" s="6" t="s">
        <v>1444</v>
      </c>
      <c r="B452" s="124"/>
      <c r="C452" s="82"/>
      <c r="D452" s="130"/>
      <c r="E452" s="269"/>
      <c r="F452" s="129"/>
    </row>
    <row r="453" spans="1:11" ht="60">
      <c r="A453" s="39">
        <v>1</v>
      </c>
      <c r="B453" s="35" t="s">
        <v>1142</v>
      </c>
      <c r="C453" s="16" t="s">
        <v>1035</v>
      </c>
      <c r="D453" s="87">
        <v>33386</v>
      </c>
      <c r="E453" s="265"/>
      <c r="F453" s="43">
        <v>48.226</v>
      </c>
      <c r="G453" s="16" t="s">
        <v>1026</v>
      </c>
      <c r="H453" s="16" t="s">
        <v>1119</v>
      </c>
      <c r="I453" s="16" t="s">
        <v>1279</v>
      </c>
      <c r="J453" s="16"/>
      <c r="K453" s="16" t="s">
        <v>1798</v>
      </c>
    </row>
    <row r="454" spans="1:11" ht="36">
      <c r="A454" s="39">
        <f>A453+1</f>
        <v>2</v>
      </c>
      <c r="B454" s="35" t="s">
        <v>1145</v>
      </c>
      <c r="C454" s="16" t="s">
        <v>1494</v>
      </c>
      <c r="D454" s="87">
        <v>33408</v>
      </c>
      <c r="E454" s="265"/>
      <c r="F454" s="43">
        <v>586.6792</v>
      </c>
      <c r="G454" s="16" t="s">
        <v>820</v>
      </c>
      <c r="H454" s="30" t="s">
        <v>1119</v>
      </c>
      <c r="I454" s="16" t="s">
        <v>468</v>
      </c>
      <c r="J454" s="16" t="s">
        <v>1035</v>
      </c>
      <c r="K454" s="16" t="s">
        <v>120</v>
      </c>
    </row>
    <row r="455" spans="1:11" ht="84">
      <c r="A455" s="39">
        <f aca="true" t="shared" si="8" ref="A455:A465">A454+1</f>
        <v>3</v>
      </c>
      <c r="B455" s="35" t="s">
        <v>1147</v>
      </c>
      <c r="C455" s="16" t="s">
        <v>1494</v>
      </c>
      <c r="D455" s="87">
        <v>33427</v>
      </c>
      <c r="E455" s="265"/>
      <c r="F455" s="43">
        <v>69.1077</v>
      </c>
      <c r="G455" s="16" t="s">
        <v>820</v>
      </c>
      <c r="H455" s="30" t="s">
        <v>1119</v>
      </c>
      <c r="I455" s="16" t="s">
        <v>640</v>
      </c>
      <c r="J455" s="16" t="s">
        <v>1035</v>
      </c>
      <c r="K455" s="16" t="s">
        <v>1686</v>
      </c>
    </row>
    <row r="456" spans="1:11" ht="60">
      <c r="A456" s="39">
        <f t="shared" si="8"/>
        <v>4</v>
      </c>
      <c r="B456" s="35" t="s">
        <v>341</v>
      </c>
      <c r="C456" s="16" t="s">
        <v>133</v>
      </c>
      <c r="D456" s="87">
        <v>33876</v>
      </c>
      <c r="E456" s="265"/>
      <c r="F456" s="43">
        <v>510.442</v>
      </c>
      <c r="G456" s="16" t="s">
        <v>820</v>
      </c>
      <c r="H456" s="30" t="s">
        <v>1119</v>
      </c>
      <c r="I456" s="30" t="s">
        <v>34</v>
      </c>
      <c r="J456" s="16" t="s">
        <v>1713</v>
      </c>
      <c r="K456" s="16" t="s">
        <v>1798</v>
      </c>
    </row>
    <row r="457" spans="1:11" ht="48">
      <c r="A457" s="39">
        <f t="shared" si="8"/>
        <v>5</v>
      </c>
      <c r="B457" s="35" t="s">
        <v>1587</v>
      </c>
      <c r="C457" s="16" t="s">
        <v>133</v>
      </c>
      <c r="D457" s="87">
        <v>33876</v>
      </c>
      <c r="E457" s="265"/>
      <c r="F457" s="43">
        <v>386.1968</v>
      </c>
      <c r="G457" s="16" t="s">
        <v>820</v>
      </c>
      <c r="H457" s="30" t="s">
        <v>1119</v>
      </c>
      <c r="I457" s="30" t="s">
        <v>34</v>
      </c>
      <c r="J457" s="16" t="s">
        <v>1713</v>
      </c>
      <c r="K457" s="16" t="s">
        <v>741</v>
      </c>
    </row>
    <row r="458" spans="1:11" ht="48">
      <c r="A458" s="39">
        <f t="shared" si="8"/>
        <v>6</v>
      </c>
      <c r="B458" s="35" t="s">
        <v>1916</v>
      </c>
      <c r="C458" s="16" t="s">
        <v>147</v>
      </c>
      <c r="D458" s="87">
        <v>34724</v>
      </c>
      <c r="E458" s="265"/>
      <c r="F458" s="43">
        <v>405</v>
      </c>
      <c r="G458" s="16" t="s">
        <v>1605</v>
      </c>
      <c r="H458" s="16" t="s">
        <v>1119</v>
      </c>
      <c r="I458" s="16" t="s">
        <v>1963</v>
      </c>
      <c r="J458" s="16"/>
      <c r="K458" s="16" t="s">
        <v>222</v>
      </c>
    </row>
    <row r="459" spans="1:11" ht="60">
      <c r="A459" s="39">
        <f t="shared" si="8"/>
        <v>7</v>
      </c>
      <c r="B459" s="35" t="s">
        <v>2322</v>
      </c>
      <c r="C459" s="16" t="s">
        <v>2028</v>
      </c>
      <c r="D459" s="87">
        <v>34879</v>
      </c>
      <c r="E459" s="265"/>
      <c r="F459" s="43">
        <v>5000</v>
      </c>
      <c r="G459" s="16" t="s">
        <v>592</v>
      </c>
      <c r="H459" s="16" t="s">
        <v>266</v>
      </c>
      <c r="I459" s="16" t="s">
        <v>1895</v>
      </c>
      <c r="J459" s="16"/>
      <c r="K459" s="16" t="s">
        <v>386</v>
      </c>
    </row>
    <row r="460" spans="1:11" ht="105">
      <c r="A460" s="39">
        <f t="shared" si="8"/>
        <v>8</v>
      </c>
      <c r="B460" s="35" t="s">
        <v>1298</v>
      </c>
      <c r="C460" s="16" t="s">
        <v>505</v>
      </c>
      <c r="D460" s="87">
        <v>34969</v>
      </c>
      <c r="E460" s="265"/>
      <c r="F460" s="43">
        <v>184.1938</v>
      </c>
      <c r="G460" s="16" t="s">
        <v>1579</v>
      </c>
      <c r="H460" s="16" t="s">
        <v>1119</v>
      </c>
      <c r="I460" s="16" t="s">
        <v>34</v>
      </c>
      <c r="J460" s="16"/>
      <c r="K460" s="16" t="s">
        <v>827</v>
      </c>
    </row>
    <row r="461" spans="1:11" ht="48">
      <c r="A461" s="39">
        <f t="shared" si="8"/>
        <v>9</v>
      </c>
      <c r="B461" s="35" t="s">
        <v>1796</v>
      </c>
      <c r="C461" s="16" t="s">
        <v>2001</v>
      </c>
      <c r="D461" s="87">
        <v>34981</v>
      </c>
      <c r="E461" s="265"/>
      <c r="F461" s="43">
        <v>810</v>
      </c>
      <c r="G461" s="16" t="s">
        <v>1605</v>
      </c>
      <c r="H461" s="16" t="s">
        <v>1119</v>
      </c>
      <c r="I461" s="16" t="s">
        <v>503</v>
      </c>
      <c r="J461" s="16"/>
      <c r="K461" s="16" t="s">
        <v>1856</v>
      </c>
    </row>
    <row r="462" spans="1:11" ht="36">
      <c r="A462" s="39">
        <f t="shared" si="8"/>
        <v>10</v>
      </c>
      <c r="B462" s="35" t="s">
        <v>1173</v>
      </c>
      <c r="C462" s="16" t="s">
        <v>1939</v>
      </c>
      <c r="D462" s="87">
        <v>35353</v>
      </c>
      <c r="E462" s="265"/>
      <c r="F462" s="43">
        <v>84.1677</v>
      </c>
      <c r="G462" s="16" t="s">
        <v>820</v>
      </c>
      <c r="H462" s="16" t="s">
        <v>1119</v>
      </c>
      <c r="I462" s="16" t="s">
        <v>1367</v>
      </c>
      <c r="J462" s="16"/>
      <c r="K462" s="16" t="s">
        <v>1383</v>
      </c>
    </row>
    <row r="463" spans="1:11" ht="60">
      <c r="A463" s="39">
        <f t="shared" si="8"/>
        <v>11</v>
      </c>
      <c r="B463" s="35" t="s">
        <v>2302</v>
      </c>
      <c r="C463" s="16" t="s">
        <v>1494</v>
      </c>
      <c r="D463" s="87">
        <v>35685</v>
      </c>
      <c r="E463" s="265"/>
      <c r="F463" s="43">
        <v>44.0596</v>
      </c>
      <c r="G463" s="16" t="s">
        <v>820</v>
      </c>
      <c r="H463" s="16" t="s">
        <v>1119</v>
      </c>
      <c r="I463" s="16" t="s">
        <v>1974</v>
      </c>
      <c r="J463" s="16" t="s">
        <v>1035</v>
      </c>
      <c r="K463" s="16" t="s">
        <v>1534</v>
      </c>
    </row>
    <row r="464" spans="1:11" ht="84">
      <c r="A464" s="39">
        <f t="shared" si="8"/>
        <v>12</v>
      </c>
      <c r="B464" s="35" t="s">
        <v>372</v>
      </c>
      <c r="C464" s="16" t="s">
        <v>1944</v>
      </c>
      <c r="D464" s="87">
        <v>35688</v>
      </c>
      <c r="E464" s="265"/>
      <c r="F464" s="43">
        <v>799.4399</v>
      </c>
      <c r="G464" s="16" t="s">
        <v>871</v>
      </c>
      <c r="H464" s="16" t="s">
        <v>1119</v>
      </c>
      <c r="I464" s="16" t="s">
        <v>34</v>
      </c>
      <c r="J464" s="16"/>
      <c r="K464" s="16" t="s">
        <v>2255</v>
      </c>
    </row>
    <row r="465" spans="1:11" ht="48.75" thickBot="1">
      <c r="A465" s="118">
        <f t="shared" si="8"/>
        <v>13</v>
      </c>
      <c r="B465" s="201" t="s">
        <v>2008</v>
      </c>
      <c r="C465" s="38" t="s">
        <v>1066</v>
      </c>
      <c r="D465" s="101">
        <v>35688</v>
      </c>
      <c r="E465" s="267"/>
      <c r="F465" s="55">
        <v>729</v>
      </c>
      <c r="G465" s="38" t="s">
        <v>1605</v>
      </c>
      <c r="H465" s="38" t="s">
        <v>1119</v>
      </c>
      <c r="I465" s="38" t="s">
        <v>509</v>
      </c>
      <c r="J465" s="38"/>
      <c r="K465" s="38" t="s">
        <v>244</v>
      </c>
    </row>
    <row r="466" spans="1:11" ht="14.25" thickBot="1" thickTop="1">
      <c r="A466" s="66"/>
      <c r="B466" s="34"/>
      <c r="C466" s="34"/>
      <c r="D466" s="34"/>
      <c r="E466" s="266"/>
      <c r="F466" s="275">
        <f>SUM(F453:F465)</f>
        <v>9656.5127</v>
      </c>
      <c r="G466" s="34"/>
      <c r="H466" s="34"/>
      <c r="I466" s="34"/>
      <c r="J466" s="34"/>
      <c r="K466" s="37"/>
    </row>
    <row r="467" spans="3:6" ht="13.5" thickTop="1">
      <c r="C467" s="276" t="s">
        <v>1425</v>
      </c>
      <c r="E467" s="268"/>
      <c r="F467" s="272">
        <f>F113+F122+F137+F146+F153+F466</f>
        <v>43100.88</v>
      </c>
    </row>
    <row r="468" spans="1:5" ht="15">
      <c r="A468" s="6" t="s">
        <v>1301</v>
      </c>
      <c r="B468" s="124"/>
      <c r="E468" s="268"/>
    </row>
    <row r="469" ht="12.75">
      <c r="E469" s="268"/>
    </row>
    <row r="470" spans="1:5" ht="15">
      <c r="A470" s="6" t="s">
        <v>1405</v>
      </c>
      <c r="B470" s="124"/>
      <c r="E470" s="268"/>
    </row>
    <row r="471" spans="1:5" ht="15">
      <c r="A471" s="6" t="s">
        <v>1598</v>
      </c>
      <c r="B471" s="124"/>
      <c r="E471" s="268"/>
    </row>
    <row r="472" spans="1:11" ht="12.75" customHeight="1">
      <c r="A472" s="426" t="s">
        <v>1486</v>
      </c>
      <c r="B472" s="419" t="s">
        <v>863</v>
      </c>
      <c r="C472" s="423" t="s">
        <v>198</v>
      </c>
      <c r="D472" s="423" t="s">
        <v>2327</v>
      </c>
      <c r="E472" s="427" t="s">
        <v>500</v>
      </c>
      <c r="F472" s="419" t="s">
        <v>548</v>
      </c>
      <c r="G472" s="419" t="s">
        <v>257</v>
      </c>
      <c r="H472" s="419"/>
      <c r="I472" s="419" t="s">
        <v>2188</v>
      </c>
      <c r="J472" s="419" t="s">
        <v>199</v>
      </c>
      <c r="K472" s="419" t="s">
        <v>1503</v>
      </c>
    </row>
    <row r="473" spans="1:11" ht="12.75">
      <c r="A473" s="426"/>
      <c r="B473" s="420"/>
      <c r="C473" s="420"/>
      <c r="D473" s="420"/>
      <c r="E473" s="392"/>
      <c r="F473" s="420"/>
      <c r="G473" s="121" t="s">
        <v>478</v>
      </c>
      <c r="H473" s="121" t="s">
        <v>1504</v>
      </c>
      <c r="I473" s="420"/>
      <c r="J473" s="420"/>
      <c r="K473" s="420"/>
    </row>
    <row r="474" spans="1:11" ht="24">
      <c r="A474" s="39">
        <v>1</v>
      </c>
      <c r="B474" s="35" t="s">
        <v>2235</v>
      </c>
      <c r="C474" s="16" t="s">
        <v>729</v>
      </c>
      <c r="D474" s="87">
        <v>36497</v>
      </c>
      <c r="E474" s="116">
        <v>39275</v>
      </c>
      <c r="F474" s="43">
        <v>2013.7558</v>
      </c>
      <c r="G474" s="16" t="s">
        <v>457</v>
      </c>
      <c r="H474" s="16" t="s">
        <v>1119</v>
      </c>
      <c r="I474" s="16" t="s">
        <v>1891</v>
      </c>
      <c r="J474" s="16"/>
      <c r="K474" s="97" t="s">
        <v>2236</v>
      </c>
    </row>
    <row r="475" spans="1:5" ht="12.75">
      <c r="A475" s="207"/>
      <c r="B475" s="83"/>
      <c r="E475" s="268"/>
    </row>
    <row r="476" spans="1:5" ht="15">
      <c r="A476" s="6" t="s">
        <v>1599</v>
      </c>
      <c r="B476" s="124"/>
      <c r="E476" s="268"/>
    </row>
    <row r="477" spans="1:11" ht="12.75">
      <c r="A477" s="426" t="s">
        <v>1486</v>
      </c>
      <c r="B477" s="419" t="s">
        <v>863</v>
      </c>
      <c r="C477" s="423" t="s">
        <v>198</v>
      </c>
      <c r="D477" s="423" t="s">
        <v>2327</v>
      </c>
      <c r="E477" s="427" t="s">
        <v>500</v>
      </c>
      <c r="F477" s="419" t="s">
        <v>548</v>
      </c>
      <c r="G477" s="419" t="s">
        <v>257</v>
      </c>
      <c r="H477" s="419"/>
      <c r="I477" s="419" t="s">
        <v>2188</v>
      </c>
      <c r="J477" s="419" t="s">
        <v>199</v>
      </c>
      <c r="K477" s="419" t="s">
        <v>1503</v>
      </c>
    </row>
    <row r="478" spans="1:11" ht="12.75">
      <c r="A478" s="426"/>
      <c r="B478" s="420"/>
      <c r="C478" s="420"/>
      <c r="D478" s="420"/>
      <c r="E478" s="392"/>
      <c r="F478" s="420"/>
      <c r="G478" s="121" t="s">
        <v>478</v>
      </c>
      <c r="H478" s="121" t="s">
        <v>1504</v>
      </c>
      <c r="I478" s="420"/>
      <c r="J478" s="420"/>
      <c r="K478" s="420"/>
    </row>
    <row r="479" spans="1:11" ht="24">
      <c r="A479" s="39">
        <v>1</v>
      </c>
      <c r="B479" s="21" t="s">
        <v>1451</v>
      </c>
      <c r="C479" s="15" t="s">
        <v>54</v>
      </c>
      <c r="D479" s="116">
        <v>33360</v>
      </c>
      <c r="E479" s="67">
        <v>33980</v>
      </c>
      <c r="F479" s="208">
        <v>192</v>
      </c>
      <c r="G479" s="16" t="s">
        <v>1567</v>
      </c>
      <c r="H479" s="21" t="s">
        <v>1119</v>
      </c>
      <c r="I479" s="20" t="s">
        <v>1031</v>
      </c>
      <c r="J479" s="20" t="s">
        <v>1035</v>
      </c>
      <c r="K479" s="19" t="s">
        <v>724</v>
      </c>
    </row>
    <row r="480" spans="1:11" ht="72">
      <c r="A480" s="39">
        <f>A479+1</f>
        <v>2</v>
      </c>
      <c r="B480" s="21" t="s">
        <v>1452</v>
      </c>
      <c r="C480" s="15" t="s">
        <v>732</v>
      </c>
      <c r="D480" s="116">
        <v>33820</v>
      </c>
      <c r="E480" s="67">
        <v>34577</v>
      </c>
      <c r="F480" s="208">
        <v>769.5</v>
      </c>
      <c r="G480" s="16" t="s">
        <v>955</v>
      </c>
      <c r="H480" s="21" t="s">
        <v>300</v>
      </c>
      <c r="I480" s="20" t="s">
        <v>1031</v>
      </c>
      <c r="J480" s="20" t="s">
        <v>664</v>
      </c>
      <c r="K480" s="19" t="s">
        <v>1838</v>
      </c>
    </row>
    <row r="481" spans="1:11" ht="24">
      <c r="A481" s="39">
        <f aca="true" t="shared" si="9" ref="A481:A512">A480+1</f>
        <v>3</v>
      </c>
      <c r="B481" s="21" t="s">
        <v>1453</v>
      </c>
      <c r="C481" s="15" t="s">
        <v>476</v>
      </c>
      <c r="D481" s="116">
        <v>34457</v>
      </c>
      <c r="E481" s="67">
        <v>34866</v>
      </c>
      <c r="F481" s="208">
        <v>392.8031</v>
      </c>
      <c r="G481" s="16" t="s">
        <v>1568</v>
      </c>
      <c r="H481" s="21" t="s">
        <v>1080</v>
      </c>
      <c r="I481" s="20" t="s">
        <v>1031</v>
      </c>
      <c r="J481" s="20"/>
      <c r="K481" s="19" t="s">
        <v>724</v>
      </c>
    </row>
    <row r="482" spans="1:11" ht="36">
      <c r="A482" s="39">
        <f t="shared" si="9"/>
        <v>4</v>
      </c>
      <c r="B482" s="21" t="s">
        <v>1454</v>
      </c>
      <c r="C482" s="15" t="s">
        <v>1259</v>
      </c>
      <c r="D482" s="116">
        <v>33634</v>
      </c>
      <c r="E482" s="67">
        <v>35131</v>
      </c>
      <c r="F482" s="208">
        <v>2383.5483</v>
      </c>
      <c r="G482" s="16" t="s">
        <v>2112</v>
      </c>
      <c r="H482" s="21" t="s">
        <v>1119</v>
      </c>
      <c r="I482" s="20" t="s">
        <v>736</v>
      </c>
      <c r="J482" s="20" t="s">
        <v>311</v>
      </c>
      <c r="K482" s="19" t="s">
        <v>576</v>
      </c>
    </row>
    <row r="483" spans="1:11" ht="36">
      <c r="A483" s="39">
        <f t="shared" si="9"/>
        <v>5</v>
      </c>
      <c r="B483" s="21" t="s">
        <v>1455</v>
      </c>
      <c r="C483" s="15" t="s">
        <v>1221</v>
      </c>
      <c r="D483" s="116">
        <v>34121</v>
      </c>
      <c r="E483" s="67">
        <v>35387</v>
      </c>
      <c r="F483" s="208">
        <v>505.7929</v>
      </c>
      <c r="G483" s="16" t="s">
        <v>1081</v>
      </c>
      <c r="H483" s="21" t="s">
        <v>1119</v>
      </c>
      <c r="I483" s="20" t="s">
        <v>1031</v>
      </c>
      <c r="J483" s="20" t="s">
        <v>2139</v>
      </c>
      <c r="K483" s="19" t="s">
        <v>723</v>
      </c>
    </row>
    <row r="484" spans="1:11" ht="36">
      <c r="A484" s="39">
        <f t="shared" si="9"/>
        <v>6</v>
      </c>
      <c r="B484" s="21" t="s">
        <v>1456</v>
      </c>
      <c r="C484" s="15" t="s">
        <v>1221</v>
      </c>
      <c r="D484" s="116">
        <v>33420</v>
      </c>
      <c r="E484" s="67">
        <v>35387</v>
      </c>
      <c r="F484" s="208">
        <v>306.46</v>
      </c>
      <c r="G484" s="16" t="s">
        <v>1081</v>
      </c>
      <c r="H484" s="21" t="s">
        <v>1119</v>
      </c>
      <c r="I484" s="20" t="s">
        <v>1031</v>
      </c>
      <c r="J484" s="20" t="s">
        <v>2139</v>
      </c>
      <c r="K484" s="19" t="s">
        <v>723</v>
      </c>
    </row>
    <row r="485" spans="1:11" ht="36">
      <c r="A485" s="39">
        <f t="shared" si="9"/>
        <v>7</v>
      </c>
      <c r="B485" s="21" t="s">
        <v>1457</v>
      </c>
      <c r="C485" s="15" t="s">
        <v>2184</v>
      </c>
      <c r="D485" s="116">
        <v>33420</v>
      </c>
      <c r="E485" s="67">
        <v>35583</v>
      </c>
      <c r="F485" s="185">
        <v>1492.0406</v>
      </c>
      <c r="G485" s="16" t="s">
        <v>670</v>
      </c>
      <c r="H485" s="21" t="s">
        <v>1119</v>
      </c>
      <c r="I485" s="20" t="s">
        <v>1031</v>
      </c>
      <c r="J485" s="20" t="s">
        <v>1036</v>
      </c>
      <c r="K485" s="19" t="s">
        <v>724</v>
      </c>
    </row>
    <row r="486" spans="1:11" ht="36">
      <c r="A486" s="39">
        <f t="shared" si="9"/>
        <v>8</v>
      </c>
      <c r="B486" s="21" t="s">
        <v>1458</v>
      </c>
      <c r="C486" s="15" t="s">
        <v>234</v>
      </c>
      <c r="D486" s="116">
        <v>33360</v>
      </c>
      <c r="E486" s="67">
        <v>35754</v>
      </c>
      <c r="F486" s="208">
        <v>84</v>
      </c>
      <c r="G486" s="16" t="s">
        <v>1567</v>
      </c>
      <c r="H486" s="21" t="s">
        <v>1119</v>
      </c>
      <c r="I486" s="20" t="s">
        <v>2083</v>
      </c>
      <c r="J486" s="20" t="s">
        <v>1035</v>
      </c>
      <c r="K486" s="19" t="s">
        <v>724</v>
      </c>
    </row>
    <row r="487" spans="1:11" ht="36">
      <c r="A487" s="39">
        <f t="shared" si="9"/>
        <v>9</v>
      </c>
      <c r="B487" s="21" t="s">
        <v>1459</v>
      </c>
      <c r="C487" s="15" t="s">
        <v>2084</v>
      </c>
      <c r="D487" s="116">
        <v>34117</v>
      </c>
      <c r="E487" s="67">
        <v>35793</v>
      </c>
      <c r="F487" s="208">
        <v>502.8266</v>
      </c>
      <c r="G487" s="16" t="s">
        <v>1122</v>
      </c>
      <c r="H487" s="21" t="s">
        <v>1119</v>
      </c>
      <c r="I487" s="20" t="s">
        <v>1138</v>
      </c>
      <c r="J487" s="20"/>
      <c r="K487" s="20" t="s">
        <v>226</v>
      </c>
    </row>
    <row r="488" spans="1:11" ht="36">
      <c r="A488" s="39">
        <f t="shared" si="9"/>
        <v>10</v>
      </c>
      <c r="B488" s="21" t="s">
        <v>1460</v>
      </c>
      <c r="C488" s="15" t="s">
        <v>2084</v>
      </c>
      <c r="D488" s="116">
        <v>34442</v>
      </c>
      <c r="E488" s="67">
        <v>35793</v>
      </c>
      <c r="F488" s="208">
        <v>677.28</v>
      </c>
      <c r="G488" s="16" t="s">
        <v>1569</v>
      </c>
      <c r="H488" s="21" t="s">
        <v>1119</v>
      </c>
      <c r="I488" s="20" t="s">
        <v>598</v>
      </c>
      <c r="J488" s="20"/>
      <c r="K488" s="20" t="s">
        <v>226</v>
      </c>
    </row>
    <row r="489" spans="1:11" ht="60">
      <c r="A489" s="39">
        <f t="shared" si="9"/>
        <v>11</v>
      </c>
      <c r="B489" s="21" t="s">
        <v>1461</v>
      </c>
      <c r="C489" s="15" t="s">
        <v>364</v>
      </c>
      <c r="D489" s="116">
        <v>34198</v>
      </c>
      <c r="E489" s="67">
        <v>35941</v>
      </c>
      <c r="F489" s="208">
        <v>607.5</v>
      </c>
      <c r="G489" s="16" t="s">
        <v>524</v>
      </c>
      <c r="H489" s="21" t="s">
        <v>1119</v>
      </c>
      <c r="I489" s="20" t="s">
        <v>1023</v>
      </c>
      <c r="J489" s="20"/>
      <c r="K489" s="19" t="s">
        <v>1766</v>
      </c>
    </row>
    <row r="490" spans="1:11" ht="36">
      <c r="A490" s="39">
        <f t="shared" si="9"/>
        <v>12</v>
      </c>
      <c r="B490" s="21" t="s">
        <v>1462</v>
      </c>
      <c r="C490" s="15" t="s">
        <v>806</v>
      </c>
      <c r="D490" s="116">
        <v>35251</v>
      </c>
      <c r="E490" s="67">
        <v>35950</v>
      </c>
      <c r="F490" s="208">
        <v>324</v>
      </c>
      <c r="G490" s="16" t="s">
        <v>525</v>
      </c>
      <c r="H490" s="21" t="s">
        <v>1119</v>
      </c>
      <c r="I490" s="20" t="s">
        <v>2297</v>
      </c>
      <c r="J490" s="20" t="s">
        <v>2180</v>
      </c>
      <c r="K490" s="19" t="s">
        <v>1129</v>
      </c>
    </row>
    <row r="491" spans="1:11" ht="36">
      <c r="A491" s="39">
        <f t="shared" si="9"/>
        <v>13</v>
      </c>
      <c r="B491" s="21" t="s">
        <v>1463</v>
      </c>
      <c r="C491" s="15" t="s">
        <v>2184</v>
      </c>
      <c r="D491" s="116">
        <v>34514</v>
      </c>
      <c r="E491" s="67">
        <v>36292</v>
      </c>
      <c r="F491" s="185">
        <v>486</v>
      </c>
      <c r="G491" s="19" t="s">
        <v>526</v>
      </c>
      <c r="H491" s="21" t="s">
        <v>1119</v>
      </c>
      <c r="I491" s="20" t="s">
        <v>34</v>
      </c>
      <c r="J491" s="20" t="s">
        <v>1036</v>
      </c>
      <c r="K491" s="19" t="s">
        <v>2157</v>
      </c>
    </row>
    <row r="492" spans="1:11" ht="36">
      <c r="A492" s="39">
        <f t="shared" si="9"/>
        <v>14</v>
      </c>
      <c r="B492" s="21" t="s">
        <v>1464</v>
      </c>
      <c r="C492" s="15" t="s">
        <v>1259</v>
      </c>
      <c r="D492" s="116">
        <v>34950</v>
      </c>
      <c r="E492" s="67">
        <v>36300</v>
      </c>
      <c r="F492" s="208">
        <v>2551</v>
      </c>
      <c r="G492" s="16" t="s">
        <v>263</v>
      </c>
      <c r="H492" s="21" t="s">
        <v>1119</v>
      </c>
      <c r="I492" s="20" t="s">
        <v>1192</v>
      </c>
      <c r="J492" s="20" t="s">
        <v>1918</v>
      </c>
      <c r="K492" s="19" t="s">
        <v>821</v>
      </c>
    </row>
    <row r="493" spans="1:11" ht="57">
      <c r="A493" s="39">
        <f t="shared" si="9"/>
        <v>15</v>
      </c>
      <c r="B493" s="21" t="s">
        <v>1466</v>
      </c>
      <c r="C493" s="15" t="s">
        <v>2071</v>
      </c>
      <c r="D493" s="116">
        <v>35373</v>
      </c>
      <c r="E493" s="67">
        <v>36520</v>
      </c>
      <c r="F493" s="208">
        <v>607.5</v>
      </c>
      <c r="G493" s="16" t="s">
        <v>180</v>
      </c>
      <c r="H493" s="21" t="s">
        <v>1119</v>
      </c>
      <c r="I493" s="20" t="s">
        <v>846</v>
      </c>
      <c r="J493" s="20"/>
      <c r="K493" s="19" t="s">
        <v>1089</v>
      </c>
    </row>
    <row r="494" spans="1:11" ht="24">
      <c r="A494" s="39">
        <f t="shared" si="9"/>
        <v>16</v>
      </c>
      <c r="B494" s="73" t="s">
        <v>1467</v>
      </c>
      <c r="C494" s="15" t="s">
        <v>1090</v>
      </c>
      <c r="D494" s="116">
        <v>36532</v>
      </c>
      <c r="E494" s="67">
        <v>36532</v>
      </c>
      <c r="F494" s="208">
        <v>640</v>
      </c>
      <c r="G494" s="16" t="s">
        <v>912</v>
      </c>
      <c r="H494" s="21" t="s">
        <v>266</v>
      </c>
      <c r="I494" s="20" t="s">
        <v>1031</v>
      </c>
      <c r="J494" s="20"/>
      <c r="K494" s="19" t="s">
        <v>724</v>
      </c>
    </row>
    <row r="495" spans="1:11" ht="36">
      <c r="A495" s="39">
        <f t="shared" si="9"/>
        <v>17</v>
      </c>
      <c r="B495" s="35" t="s">
        <v>1468</v>
      </c>
      <c r="C495" s="15" t="s">
        <v>1888</v>
      </c>
      <c r="D495" s="116">
        <v>33673</v>
      </c>
      <c r="E495" s="87">
        <v>36626</v>
      </c>
      <c r="F495" s="208">
        <v>336.3782</v>
      </c>
      <c r="G495" s="16" t="s">
        <v>218</v>
      </c>
      <c r="H495" s="21" t="s">
        <v>1119</v>
      </c>
      <c r="I495" s="20" t="s">
        <v>1011</v>
      </c>
      <c r="J495" s="20"/>
      <c r="K495" s="19" t="s">
        <v>520</v>
      </c>
    </row>
    <row r="496" spans="1:11" ht="36">
      <c r="A496" s="39">
        <f t="shared" si="9"/>
        <v>18</v>
      </c>
      <c r="B496" s="91" t="s">
        <v>1469</v>
      </c>
      <c r="C496" s="16" t="s">
        <v>1012</v>
      </c>
      <c r="D496" s="116">
        <v>36070</v>
      </c>
      <c r="E496" s="87">
        <v>38129</v>
      </c>
      <c r="F496" s="185">
        <v>841.0366</v>
      </c>
      <c r="G496" s="16" t="s">
        <v>1578</v>
      </c>
      <c r="H496" s="20" t="s">
        <v>1119</v>
      </c>
      <c r="I496" s="16" t="s">
        <v>250</v>
      </c>
      <c r="J496" s="20"/>
      <c r="K496" s="19" t="s">
        <v>1863</v>
      </c>
    </row>
    <row r="497" spans="1:11" ht="60">
      <c r="A497" s="39">
        <f t="shared" si="9"/>
        <v>19</v>
      </c>
      <c r="B497" s="91" t="s">
        <v>1470</v>
      </c>
      <c r="C497" s="16" t="s">
        <v>1010</v>
      </c>
      <c r="D497" s="116">
        <v>34821</v>
      </c>
      <c r="E497" s="87">
        <v>38129</v>
      </c>
      <c r="F497" s="185">
        <v>336</v>
      </c>
      <c r="G497" s="16" t="s">
        <v>527</v>
      </c>
      <c r="H497" s="20" t="s">
        <v>1119</v>
      </c>
      <c r="I497" s="16" t="s">
        <v>1911</v>
      </c>
      <c r="J497" s="20"/>
      <c r="K497" s="19" t="s">
        <v>1839</v>
      </c>
    </row>
    <row r="498" spans="1:11" ht="12.75">
      <c r="A498" s="39">
        <f t="shared" si="9"/>
        <v>20</v>
      </c>
      <c r="B498" s="91" t="s">
        <v>1471</v>
      </c>
      <c r="C498" s="16" t="s">
        <v>729</v>
      </c>
      <c r="D498" s="116">
        <v>36991</v>
      </c>
      <c r="E498" s="87">
        <v>38155</v>
      </c>
      <c r="F498" s="185">
        <v>168.2351</v>
      </c>
      <c r="G498" s="53" t="s">
        <v>1251</v>
      </c>
      <c r="H498" s="107" t="s">
        <v>1119</v>
      </c>
      <c r="I498" s="32" t="s">
        <v>2293</v>
      </c>
      <c r="J498" s="20"/>
      <c r="K498" s="19" t="s">
        <v>145</v>
      </c>
    </row>
    <row r="499" spans="1:11" ht="72">
      <c r="A499" s="39">
        <f t="shared" si="9"/>
        <v>21</v>
      </c>
      <c r="B499" s="91" t="s">
        <v>1472</v>
      </c>
      <c r="C499" s="15" t="s">
        <v>2184</v>
      </c>
      <c r="D499" s="116">
        <v>36509</v>
      </c>
      <c r="E499" s="87">
        <v>38163</v>
      </c>
      <c r="F499" s="185">
        <v>84.1714</v>
      </c>
      <c r="G499" s="16" t="s">
        <v>670</v>
      </c>
      <c r="H499" s="20" t="s">
        <v>1119</v>
      </c>
      <c r="I499" s="16" t="s">
        <v>1925</v>
      </c>
      <c r="J499" s="20"/>
      <c r="K499" s="19" t="s">
        <v>1350</v>
      </c>
    </row>
    <row r="500" spans="1:11" ht="24">
      <c r="A500" s="39">
        <f t="shared" si="9"/>
        <v>22</v>
      </c>
      <c r="B500" s="91" t="s">
        <v>1473</v>
      </c>
      <c r="C500" s="15" t="s">
        <v>1743</v>
      </c>
      <c r="D500" s="116">
        <v>35678</v>
      </c>
      <c r="E500" s="87">
        <v>38415</v>
      </c>
      <c r="F500" s="185">
        <v>524.6103</v>
      </c>
      <c r="G500" s="16" t="s">
        <v>780</v>
      </c>
      <c r="H500" s="20" t="s">
        <v>1119</v>
      </c>
      <c r="I500" s="16" t="s">
        <v>219</v>
      </c>
      <c r="J500" s="20"/>
      <c r="K500" s="19" t="s">
        <v>1840</v>
      </c>
    </row>
    <row r="501" spans="1:11" ht="60">
      <c r="A501" s="39">
        <f t="shared" si="9"/>
        <v>23</v>
      </c>
      <c r="B501" s="91" t="s">
        <v>1474</v>
      </c>
      <c r="C501" s="15" t="s">
        <v>870</v>
      </c>
      <c r="D501" s="116">
        <v>35965</v>
      </c>
      <c r="E501" s="87">
        <v>38470</v>
      </c>
      <c r="F501" s="185">
        <v>234.2875</v>
      </c>
      <c r="G501" s="16" t="s">
        <v>2276</v>
      </c>
      <c r="H501" s="20" t="s">
        <v>1119</v>
      </c>
      <c r="I501" s="16" t="s">
        <v>1674</v>
      </c>
      <c r="J501" s="20"/>
      <c r="K501" s="19" t="s">
        <v>1840</v>
      </c>
    </row>
    <row r="502" spans="1:11" ht="60">
      <c r="A502" s="39">
        <f t="shared" si="9"/>
        <v>24</v>
      </c>
      <c r="B502" s="91" t="s">
        <v>1475</v>
      </c>
      <c r="C502" s="16" t="s">
        <v>1751</v>
      </c>
      <c r="D502" s="116">
        <v>37484</v>
      </c>
      <c r="E502" s="87">
        <v>38630</v>
      </c>
      <c r="F502" s="185">
        <v>505.4626</v>
      </c>
      <c r="G502" s="32" t="s">
        <v>563</v>
      </c>
      <c r="H502" s="21" t="s">
        <v>300</v>
      </c>
      <c r="I502" s="32" t="s">
        <v>2151</v>
      </c>
      <c r="J502" s="20"/>
      <c r="K502" s="19" t="s">
        <v>449</v>
      </c>
    </row>
    <row r="503" spans="1:11" ht="96">
      <c r="A503" s="39">
        <f t="shared" si="9"/>
        <v>25</v>
      </c>
      <c r="B503" s="91" t="s">
        <v>1476</v>
      </c>
      <c r="C503" s="16" t="s">
        <v>749</v>
      </c>
      <c r="D503" s="116">
        <v>33492</v>
      </c>
      <c r="E503" s="87">
        <v>39638</v>
      </c>
      <c r="F503" s="185">
        <v>648.0159</v>
      </c>
      <c r="G503" s="32" t="s">
        <v>2276</v>
      </c>
      <c r="H503" s="107" t="s">
        <v>1119</v>
      </c>
      <c r="I503" s="32" t="s">
        <v>508</v>
      </c>
      <c r="J503" s="20"/>
      <c r="K503" s="20" t="s">
        <v>1841</v>
      </c>
    </row>
    <row r="504" spans="1:11" ht="72">
      <c r="A504" s="39">
        <f t="shared" si="9"/>
        <v>26</v>
      </c>
      <c r="B504" s="73" t="s">
        <v>1477</v>
      </c>
      <c r="C504" s="15" t="s">
        <v>54</v>
      </c>
      <c r="D504" s="116">
        <v>35972</v>
      </c>
      <c r="E504" s="67">
        <v>39983</v>
      </c>
      <c r="F504" s="208">
        <v>129.9617</v>
      </c>
      <c r="G504" s="16" t="s">
        <v>1567</v>
      </c>
      <c r="H504" s="21" t="s">
        <v>1119</v>
      </c>
      <c r="I504" s="20" t="s">
        <v>175</v>
      </c>
      <c r="J504" s="20"/>
      <c r="K504" s="20" t="s">
        <v>576</v>
      </c>
    </row>
    <row r="505" spans="1:11" ht="72">
      <c r="A505" s="39">
        <f t="shared" si="9"/>
        <v>27</v>
      </c>
      <c r="B505" s="73" t="s">
        <v>1478</v>
      </c>
      <c r="C505" s="15" t="s">
        <v>54</v>
      </c>
      <c r="D505" s="116">
        <v>38121</v>
      </c>
      <c r="E505" s="67">
        <v>39983</v>
      </c>
      <c r="F505" s="208">
        <v>84.155</v>
      </c>
      <c r="G505" s="16" t="s">
        <v>1567</v>
      </c>
      <c r="H505" s="21" t="s">
        <v>1119</v>
      </c>
      <c r="I505" s="20" t="s">
        <v>175</v>
      </c>
      <c r="J505" s="20"/>
      <c r="K505" s="20" t="s">
        <v>576</v>
      </c>
    </row>
    <row r="506" spans="1:11" ht="36">
      <c r="A506" s="39">
        <f t="shared" si="9"/>
        <v>28</v>
      </c>
      <c r="B506" s="91" t="s">
        <v>1479</v>
      </c>
      <c r="C506" s="16" t="s">
        <v>1803</v>
      </c>
      <c r="D506" s="116">
        <v>34925</v>
      </c>
      <c r="E506" s="87">
        <v>40170</v>
      </c>
      <c r="F506" s="185">
        <v>1274.127</v>
      </c>
      <c r="G506" s="32" t="s">
        <v>1917</v>
      </c>
      <c r="H506" s="107" t="s">
        <v>1119</v>
      </c>
      <c r="I506" s="32" t="s">
        <v>1566</v>
      </c>
      <c r="J506" s="20"/>
      <c r="K506" s="20" t="s">
        <v>576</v>
      </c>
    </row>
    <row r="507" spans="1:11" ht="36">
      <c r="A507" s="39">
        <f t="shared" si="9"/>
        <v>29</v>
      </c>
      <c r="B507" s="91" t="s">
        <v>1521</v>
      </c>
      <c r="C507" s="16" t="s">
        <v>2184</v>
      </c>
      <c r="D507" s="116">
        <v>35500</v>
      </c>
      <c r="E507" s="87">
        <v>40219</v>
      </c>
      <c r="F507" s="185">
        <v>84.1453</v>
      </c>
      <c r="G507" s="32" t="s">
        <v>982</v>
      </c>
      <c r="H507" s="107" t="s">
        <v>1119</v>
      </c>
      <c r="I507" s="32" t="s">
        <v>772</v>
      </c>
      <c r="J507" s="20"/>
      <c r="K507" s="20" t="s">
        <v>347</v>
      </c>
    </row>
    <row r="508" spans="1:11" ht="36">
      <c r="A508" s="39">
        <f t="shared" si="9"/>
        <v>30</v>
      </c>
      <c r="B508" s="91" t="s">
        <v>1522</v>
      </c>
      <c r="C508" s="16" t="s">
        <v>2184</v>
      </c>
      <c r="D508" s="116">
        <v>34324</v>
      </c>
      <c r="E508" s="87">
        <v>40235</v>
      </c>
      <c r="F508" s="185">
        <v>1257.1831</v>
      </c>
      <c r="G508" s="32" t="s">
        <v>525</v>
      </c>
      <c r="H508" s="107" t="s">
        <v>1119</v>
      </c>
      <c r="I508" s="32" t="s">
        <v>772</v>
      </c>
      <c r="J508" s="20"/>
      <c r="K508" s="20" t="s">
        <v>347</v>
      </c>
    </row>
    <row r="509" spans="1:11" ht="36">
      <c r="A509" s="39">
        <f t="shared" si="9"/>
        <v>31</v>
      </c>
      <c r="B509" s="91" t="s">
        <v>1523</v>
      </c>
      <c r="C509" s="16" t="s">
        <v>1226</v>
      </c>
      <c r="D509" s="116">
        <v>36413</v>
      </c>
      <c r="E509" s="87">
        <v>40235</v>
      </c>
      <c r="F509" s="185">
        <v>336.5242</v>
      </c>
      <c r="G509" s="32" t="s">
        <v>1605</v>
      </c>
      <c r="H509" s="107" t="s">
        <v>1119</v>
      </c>
      <c r="I509" s="32" t="s">
        <v>30</v>
      </c>
      <c r="J509" s="20"/>
      <c r="K509" s="20" t="s">
        <v>576</v>
      </c>
    </row>
    <row r="510" spans="1:11" ht="36">
      <c r="A510" s="39">
        <f t="shared" si="9"/>
        <v>32</v>
      </c>
      <c r="B510" s="91" t="s">
        <v>1524</v>
      </c>
      <c r="C510" s="16" t="s">
        <v>2184</v>
      </c>
      <c r="D510" s="116">
        <v>37295</v>
      </c>
      <c r="E510" s="87">
        <v>40298</v>
      </c>
      <c r="F510" s="185">
        <v>1683.0581</v>
      </c>
      <c r="G510" s="32" t="s">
        <v>1793</v>
      </c>
      <c r="H510" s="32" t="s">
        <v>1119</v>
      </c>
      <c r="I510" s="32" t="s">
        <v>1675</v>
      </c>
      <c r="J510" s="20"/>
      <c r="K510" s="20" t="s">
        <v>347</v>
      </c>
    </row>
    <row r="511" spans="1:11" ht="36">
      <c r="A511" s="39">
        <f t="shared" si="9"/>
        <v>33</v>
      </c>
      <c r="B511" s="73" t="s">
        <v>1525</v>
      </c>
      <c r="C511" s="15" t="s">
        <v>54</v>
      </c>
      <c r="D511" s="116">
        <v>34955</v>
      </c>
      <c r="E511" s="67">
        <v>40329</v>
      </c>
      <c r="F511" s="208">
        <v>170.9886</v>
      </c>
      <c r="G511" s="32" t="s">
        <v>1793</v>
      </c>
      <c r="H511" s="21" t="s">
        <v>1119</v>
      </c>
      <c r="I511" s="16" t="s">
        <v>533</v>
      </c>
      <c r="J511" s="20"/>
      <c r="K511" s="20" t="s">
        <v>576</v>
      </c>
    </row>
    <row r="512" spans="1:11" ht="36.75" thickBot="1">
      <c r="A512" s="39">
        <f t="shared" si="9"/>
        <v>34</v>
      </c>
      <c r="B512" s="117" t="s">
        <v>1526</v>
      </c>
      <c r="C512" s="38" t="s">
        <v>2184</v>
      </c>
      <c r="D512" s="198">
        <v>37169</v>
      </c>
      <c r="E512" s="81">
        <v>40354</v>
      </c>
      <c r="F512" s="209">
        <v>496.576</v>
      </c>
      <c r="G512" s="54" t="s">
        <v>670</v>
      </c>
      <c r="H512" s="63" t="s">
        <v>1119</v>
      </c>
      <c r="I512" s="54" t="s">
        <v>1675</v>
      </c>
      <c r="J512" s="71"/>
      <c r="K512" s="20" t="s">
        <v>347</v>
      </c>
    </row>
    <row r="513" spans="1:11" ht="14.25" thickBot="1" thickTop="1">
      <c r="A513" s="66"/>
      <c r="B513" s="34"/>
      <c r="C513" s="211" t="s">
        <v>1614</v>
      </c>
      <c r="D513" s="34"/>
      <c r="E513" s="266"/>
      <c r="F513" s="210">
        <f>SUM(F479:F512)</f>
        <v>21717.1681</v>
      </c>
      <c r="G513" s="34"/>
      <c r="H513" s="34"/>
      <c r="I513" s="34"/>
      <c r="J513" s="34"/>
      <c r="K513" s="37"/>
    </row>
    <row r="514" ht="13.5" thickTop="1">
      <c r="E514" s="268"/>
    </row>
    <row r="515" spans="1:5" ht="15">
      <c r="A515" s="6" t="s">
        <v>1400</v>
      </c>
      <c r="E515" s="268"/>
    </row>
    <row r="516" spans="1:5" ht="15">
      <c r="A516" s="140" t="s">
        <v>1401</v>
      </c>
      <c r="E516" s="268"/>
    </row>
    <row r="517" spans="1:11" ht="36">
      <c r="A517" s="95">
        <v>1</v>
      </c>
      <c r="B517" s="35" t="s">
        <v>328</v>
      </c>
      <c r="C517" s="15" t="s">
        <v>2197</v>
      </c>
      <c r="D517" s="67">
        <v>35583</v>
      </c>
      <c r="E517" s="86">
        <v>38569</v>
      </c>
      <c r="F517" s="89">
        <v>589.22149</v>
      </c>
      <c r="G517" s="16" t="s">
        <v>670</v>
      </c>
      <c r="H517" s="20" t="s">
        <v>1119</v>
      </c>
      <c r="I517" s="19" t="s">
        <v>1031</v>
      </c>
      <c r="K517" s="19" t="s">
        <v>134</v>
      </c>
    </row>
    <row r="518" spans="1:11" ht="48">
      <c r="A518" s="95">
        <f>SUM(A517+1)</f>
        <v>2</v>
      </c>
      <c r="B518" s="73" t="s">
        <v>330</v>
      </c>
      <c r="C518" s="15" t="s">
        <v>97</v>
      </c>
      <c r="D518" s="67">
        <v>35793</v>
      </c>
      <c r="E518" s="86">
        <v>38569</v>
      </c>
      <c r="F518" s="89">
        <v>549</v>
      </c>
      <c r="G518" s="16" t="s">
        <v>1497</v>
      </c>
      <c r="H518" s="21" t="s">
        <v>1119</v>
      </c>
      <c r="I518" s="19" t="s">
        <v>1138</v>
      </c>
      <c r="K518" s="19" t="s">
        <v>1512</v>
      </c>
    </row>
    <row r="519" spans="1:11" ht="48">
      <c r="A519" s="95">
        <f>SUM(A518+1)</f>
        <v>3</v>
      </c>
      <c r="B519" s="73" t="s">
        <v>1919</v>
      </c>
      <c r="C519" s="15" t="s">
        <v>1899</v>
      </c>
      <c r="D519" s="67">
        <v>35264</v>
      </c>
      <c r="E519" s="86">
        <v>38569</v>
      </c>
      <c r="F519" s="89">
        <v>3028.7402</v>
      </c>
      <c r="G519" s="16" t="s">
        <v>865</v>
      </c>
      <c r="H519" s="21" t="s">
        <v>1119</v>
      </c>
      <c r="I519" s="19" t="s">
        <v>736</v>
      </c>
      <c r="K519" s="19" t="s">
        <v>1512</v>
      </c>
    </row>
    <row r="520" spans="1:11" ht="48">
      <c r="A520" s="95">
        <f>SUM(A519+1)</f>
        <v>4</v>
      </c>
      <c r="B520" s="73" t="s">
        <v>2303</v>
      </c>
      <c r="C520" s="15" t="s">
        <v>1899</v>
      </c>
      <c r="D520" s="67">
        <v>35264</v>
      </c>
      <c r="E520" s="86">
        <v>38569</v>
      </c>
      <c r="F520" s="89">
        <v>1766.8053</v>
      </c>
      <c r="G520" s="16" t="s">
        <v>865</v>
      </c>
      <c r="H520" s="21" t="s">
        <v>1119</v>
      </c>
      <c r="I520" s="19" t="s">
        <v>736</v>
      </c>
      <c r="K520" s="19" t="s">
        <v>1512</v>
      </c>
    </row>
    <row r="521" spans="1:11" ht="60">
      <c r="A521" s="95">
        <f>SUM(A520+1)</f>
        <v>5</v>
      </c>
      <c r="B521" s="21" t="s">
        <v>1465</v>
      </c>
      <c r="C521" s="15" t="s">
        <v>2298</v>
      </c>
      <c r="D521" s="116">
        <v>35321</v>
      </c>
      <c r="E521" s="67">
        <v>36306</v>
      </c>
      <c r="F521" s="208">
        <v>780</v>
      </c>
      <c r="G521" s="19" t="s">
        <v>2114</v>
      </c>
      <c r="H521" s="21" t="s">
        <v>1119</v>
      </c>
      <c r="I521" s="20" t="s">
        <v>1386</v>
      </c>
      <c r="J521" s="20"/>
      <c r="K521" s="19" t="s">
        <v>2256</v>
      </c>
    </row>
    <row r="522" spans="5:6" ht="12.75">
      <c r="E522" s="268"/>
      <c r="F522" s="272">
        <f>SUM(F517:F520)</f>
        <v>5933.76699</v>
      </c>
    </row>
    <row r="523" spans="1:5" ht="15">
      <c r="A523" s="140" t="s">
        <v>1426</v>
      </c>
      <c r="E523" s="268"/>
    </row>
    <row r="524" spans="1:11" ht="36">
      <c r="A524" s="95">
        <v>1</v>
      </c>
      <c r="B524" s="73" t="s">
        <v>329</v>
      </c>
      <c r="C524" s="15" t="s">
        <v>819</v>
      </c>
      <c r="D524" s="67">
        <v>35340</v>
      </c>
      <c r="E524" s="86">
        <v>38569</v>
      </c>
      <c r="F524" s="89">
        <v>3100.2236</v>
      </c>
      <c r="G524" s="16" t="s">
        <v>27</v>
      </c>
      <c r="H524" s="21" t="s">
        <v>300</v>
      </c>
      <c r="I524" s="19" t="s">
        <v>736</v>
      </c>
      <c r="J524" s="68"/>
      <c r="K524" s="68"/>
    </row>
    <row r="525" spans="1:5" ht="15">
      <c r="A525" s="140"/>
      <c r="E525" s="268"/>
    </row>
    <row r="526" spans="1:5" ht="15">
      <c r="A526" s="6" t="s">
        <v>1403</v>
      </c>
      <c r="E526" s="268"/>
    </row>
    <row r="527" spans="2:5" ht="12.75">
      <c r="B527" t="s">
        <v>1505</v>
      </c>
      <c r="E527" s="268"/>
    </row>
    <row r="528" spans="1:5" ht="15">
      <c r="A528" s="6" t="s">
        <v>1404</v>
      </c>
      <c r="E528" s="268"/>
    </row>
    <row r="529" spans="2:5" ht="12.75">
      <c r="B529" t="s">
        <v>1505</v>
      </c>
      <c r="E529" s="268"/>
    </row>
    <row r="530" spans="1:5" ht="15">
      <c r="A530" s="6" t="s">
        <v>2047</v>
      </c>
      <c r="E530" s="268"/>
    </row>
    <row r="531" spans="1:5" ht="15">
      <c r="A531" s="140" t="s">
        <v>2048</v>
      </c>
      <c r="E531" s="268"/>
    </row>
    <row r="532" spans="2:5" ht="12.75">
      <c r="B532" t="s">
        <v>1505</v>
      </c>
      <c r="E532" s="268"/>
    </row>
    <row r="533" spans="1:5" ht="15">
      <c r="A533" s="140" t="s">
        <v>2049</v>
      </c>
      <c r="E533" s="268"/>
    </row>
    <row r="534" spans="2:5" ht="12.75">
      <c r="B534" t="s">
        <v>1505</v>
      </c>
      <c r="E534" s="268"/>
    </row>
  </sheetData>
  <mergeCells count="102">
    <mergeCell ref="J14:J15"/>
    <mergeCell ref="K14:K15"/>
    <mergeCell ref="G109:H109"/>
    <mergeCell ref="A14:A15"/>
    <mergeCell ref="B14:B15"/>
    <mergeCell ref="C14:C15"/>
    <mergeCell ref="F14:F15"/>
    <mergeCell ref="D14:D15"/>
    <mergeCell ref="E14:E15"/>
    <mergeCell ref="G14:H14"/>
    <mergeCell ref="I14:I15"/>
    <mergeCell ref="A115:A116"/>
    <mergeCell ref="B115:B116"/>
    <mergeCell ref="C115:C116"/>
    <mergeCell ref="F115:F116"/>
    <mergeCell ref="D115:D116"/>
    <mergeCell ref="E115:E116"/>
    <mergeCell ref="G115:H115"/>
    <mergeCell ref="I115:I116"/>
    <mergeCell ref="I109:I111"/>
    <mergeCell ref="J115:J116"/>
    <mergeCell ref="K115:K116"/>
    <mergeCell ref="E109:E111"/>
    <mergeCell ref="A109:A111"/>
    <mergeCell ref="B109:B111"/>
    <mergeCell ref="C109:C111"/>
    <mergeCell ref="F109:F111"/>
    <mergeCell ref="D109:D111"/>
    <mergeCell ref="G110:G111"/>
    <mergeCell ref="H110:H111"/>
    <mergeCell ref="J109:J111"/>
    <mergeCell ref="K109:K111"/>
    <mergeCell ref="A125:A126"/>
    <mergeCell ref="B125:B126"/>
    <mergeCell ref="C125:C126"/>
    <mergeCell ref="F125:F126"/>
    <mergeCell ref="D125:D126"/>
    <mergeCell ref="E125:E126"/>
    <mergeCell ref="G125:H125"/>
    <mergeCell ref="I125:I126"/>
    <mergeCell ref="J125:J126"/>
    <mergeCell ref="K125:K126"/>
    <mergeCell ref="A140:A141"/>
    <mergeCell ref="B140:B141"/>
    <mergeCell ref="C140:C141"/>
    <mergeCell ref="F140:F141"/>
    <mergeCell ref="D140:D141"/>
    <mergeCell ref="E140:E141"/>
    <mergeCell ref="G140:H140"/>
    <mergeCell ref="I140:I141"/>
    <mergeCell ref="A149:A150"/>
    <mergeCell ref="B149:B150"/>
    <mergeCell ref="C149:C150"/>
    <mergeCell ref="F149:F150"/>
    <mergeCell ref="D149:D150"/>
    <mergeCell ref="E149:E150"/>
    <mergeCell ref="G155:H155"/>
    <mergeCell ref="I155:I156"/>
    <mergeCell ref="J140:J141"/>
    <mergeCell ref="K140:K141"/>
    <mergeCell ref="G149:H149"/>
    <mergeCell ref="I149:I150"/>
    <mergeCell ref="A155:A156"/>
    <mergeCell ref="B155:B156"/>
    <mergeCell ref="C155:C156"/>
    <mergeCell ref="F155:F156"/>
    <mergeCell ref="D155:D156"/>
    <mergeCell ref="E155:E156"/>
    <mergeCell ref="G477:H477"/>
    <mergeCell ref="I477:I478"/>
    <mergeCell ref="A472:A473"/>
    <mergeCell ref="B472:B473"/>
    <mergeCell ref="C472:C473"/>
    <mergeCell ref="F472:F473"/>
    <mergeCell ref="D472:D473"/>
    <mergeCell ref="E472:E473"/>
    <mergeCell ref="G472:H472"/>
    <mergeCell ref="I472:I473"/>
    <mergeCell ref="A477:A478"/>
    <mergeCell ref="B477:B478"/>
    <mergeCell ref="C477:C478"/>
    <mergeCell ref="F477:F478"/>
    <mergeCell ref="D477:D478"/>
    <mergeCell ref="E477:E478"/>
    <mergeCell ref="J477:J478"/>
    <mergeCell ref="K477:K478"/>
    <mergeCell ref="J6:J7"/>
    <mergeCell ref="K6:K7"/>
    <mergeCell ref="J472:J473"/>
    <mergeCell ref="K472:K473"/>
    <mergeCell ref="J155:J156"/>
    <mergeCell ref="K155:K156"/>
    <mergeCell ref="J149:J150"/>
    <mergeCell ref="K149:K150"/>
    <mergeCell ref="G6:H6"/>
    <mergeCell ref="I6:I7"/>
    <mergeCell ref="A6:A7"/>
    <mergeCell ref="B6:B7"/>
    <mergeCell ref="C6:C7"/>
    <mergeCell ref="F6:F7"/>
    <mergeCell ref="D6:D7"/>
    <mergeCell ref="E6:E7"/>
  </mergeCells>
  <printOptions horizontalCentered="1"/>
  <pageMargins left="0.25" right="0.25" top="1" bottom="1.25" header="0.5" footer="0.5"/>
  <pageSetup orientation="landscape" paperSize="9" scale="85" r:id="rId1"/>
  <headerFooter alignWithMargins="0">
    <oddHeader>&amp;R&amp;"Arial,Italic"&amp;9ANNEX B Page &amp;P of &amp;N</oddHeader>
    <oddFooter>&amp;L&amp;9COPYRIGHT
ALL RIGHTS RESERVED
MINES AND GEOSCIENCES BUREAU
(2013)&amp;CPage &amp;P of &amp;N</oddFooter>
  </headerFooter>
  <rowBreaks count="6" manualBreakCount="6">
    <brk id="106" max="10" man="1"/>
    <brk id="147" max="10" man="1"/>
    <brk id="417" max="10" man="1"/>
    <brk id="451" max="10" man="1"/>
    <brk id="469" max="10" man="1"/>
    <brk id="514" max="10" man="1"/>
  </rowBreaks>
</worksheet>
</file>

<file path=xl/worksheets/sheet4.xml><?xml version="1.0" encoding="utf-8"?>
<worksheet xmlns="http://schemas.openxmlformats.org/spreadsheetml/2006/main" xmlns:r="http://schemas.openxmlformats.org/officeDocument/2006/relationships">
  <dimension ref="A1:V300"/>
  <sheetViews>
    <sheetView tabSelected="1" workbookViewId="0" topLeftCell="A280">
      <selection activeCell="F295" sqref="F295"/>
    </sheetView>
  </sheetViews>
  <sheetFormatPr defaultColWidth="9.140625" defaultRowHeight="12.75"/>
  <cols>
    <col min="1" max="1" width="3.57421875" style="0" customWidth="1"/>
    <col min="2" max="2" width="14.7109375" style="0" customWidth="1"/>
    <col min="3" max="3" width="30.140625" style="0" customWidth="1"/>
    <col min="4" max="4" width="16.140625" style="0" customWidth="1"/>
    <col min="5" max="5" width="17.57421875" style="0" customWidth="1"/>
    <col min="6" max="6" width="15.00390625" style="0" customWidth="1"/>
    <col min="7" max="7" width="15.140625" style="0" customWidth="1"/>
    <col min="8" max="8" width="13.421875" style="0" customWidth="1"/>
    <col min="9" max="9" width="16.140625" style="0" customWidth="1"/>
    <col min="10" max="10" width="20.8515625" style="0" customWidth="1"/>
    <col min="11" max="11" width="24.421875" style="0" customWidth="1"/>
    <col min="12" max="21" width="4.140625" style="0" customWidth="1"/>
  </cols>
  <sheetData>
    <row r="1" spans="1:11" ht="12.75">
      <c r="A1" t="str">
        <f>'ANNEX A'!A1</f>
        <v>MINES AND GEOSCIENCES BUREAU REGIONAL OFFICE NO. VII</v>
      </c>
      <c r="C1" s="14"/>
      <c r="D1" s="14"/>
      <c r="E1" s="14"/>
      <c r="F1" s="14"/>
      <c r="G1" s="14"/>
      <c r="H1" s="14"/>
      <c r="I1" s="14"/>
      <c r="J1" s="14"/>
      <c r="K1" s="14"/>
    </row>
    <row r="2" spans="1:11" ht="12.75">
      <c r="A2" t="str">
        <f>'ANNEX A'!A2</f>
        <v>MINING TENEMENTS STATISTICS REPORT </v>
      </c>
      <c r="C2" s="14"/>
      <c r="D2" s="14"/>
      <c r="E2" s="14"/>
      <c r="F2" s="14"/>
      <c r="G2" s="14"/>
      <c r="H2" s="14"/>
      <c r="I2" s="14"/>
      <c r="J2" s="14"/>
      <c r="K2" s="14"/>
    </row>
    <row r="3" spans="1:11" ht="12.75">
      <c r="A3" s="5" t="str">
        <f>'ANNEX A'!A3</f>
        <v>FOR MONTH OF JANUARY, 2013</v>
      </c>
      <c r="C3" s="14"/>
      <c r="D3" s="14"/>
      <c r="E3" s="14"/>
      <c r="F3" s="14"/>
      <c r="G3" s="14"/>
      <c r="H3" s="14"/>
      <c r="I3" s="14"/>
      <c r="J3" s="14"/>
      <c r="K3" s="14"/>
    </row>
    <row r="4" spans="1:11" ht="12.75">
      <c r="A4" s="5" t="s">
        <v>643</v>
      </c>
      <c r="C4" s="14"/>
      <c r="D4" s="14"/>
      <c r="E4" s="14"/>
      <c r="F4" s="14"/>
      <c r="G4" s="14"/>
      <c r="H4" s="14"/>
      <c r="I4" s="14"/>
      <c r="J4" s="14"/>
      <c r="K4" s="14"/>
    </row>
    <row r="5" spans="2:11" ht="15">
      <c r="B5" s="6"/>
      <c r="C5" s="7"/>
      <c r="D5" s="7"/>
      <c r="E5" s="7"/>
      <c r="F5" s="7"/>
      <c r="G5" s="7"/>
      <c r="H5" s="7"/>
      <c r="I5" s="7"/>
      <c r="J5" s="7"/>
      <c r="K5" s="7"/>
    </row>
    <row r="6" spans="1:11" ht="12.75">
      <c r="A6" s="421" t="s">
        <v>493</v>
      </c>
      <c r="B6" s="419" t="s">
        <v>863</v>
      </c>
      <c r="C6" s="423" t="s">
        <v>198</v>
      </c>
      <c r="D6" s="423" t="s">
        <v>2327</v>
      </c>
      <c r="E6" s="423"/>
      <c r="F6" s="419" t="s">
        <v>548</v>
      </c>
      <c r="G6" s="419" t="s">
        <v>257</v>
      </c>
      <c r="H6" s="419"/>
      <c r="I6" s="419" t="s">
        <v>2188</v>
      </c>
      <c r="J6" s="419" t="s">
        <v>199</v>
      </c>
      <c r="K6" s="419" t="s">
        <v>1503</v>
      </c>
    </row>
    <row r="7" spans="1:11" ht="12.75">
      <c r="A7" s="422"/>
      <c r="B7" s="420"/>
      <c r="C7" s="420"/>
      <c r="D7" s="420"/>
      <c r="E7" s="420"/>
      <c r="F7" s="420"/>
      <c r="G7" s="121" t="s">
        <v>478</v>
      </c>
      <c r="H7" s="121" t="s">
        <v>1504</v>
      </c>
      <c r="I7" s="420"/>
      <c r="J7" s="420"/>
      <c r="K7" s="420"/>
    </row>
    <row r="8" spans="1:10" ht="15">
      <c r="A8" s="6" t="s">
        <v>6</v>
      </c>
      <c r="B8" s="7"/>
      <c r="C8" s="7"/>
      <c r="D8" s="7"/>
      <c r="E8" s="7"/>
      <c r="F8" s="7"/>
      <c r="G8" s="7"/>
      <c r="H8" s="7"/>
      <c r="I8" s="7"/>
      <c r="J8" s="7"/>
    </row>
    <row r="9" spans="1:21" ht="15">
      <c r="A9" s="6" t="s">
        <v>1001</v>
      </c>
      <c r="B9" s="7"/>
      <c r="C9" s="7"/>
      <c r="D9" s="7"/>
      <c r="E9" s="7"/>
      <c r="F9" s="7"/>
      <c r="G9" s="7"/>
      <c r="H9" s="7"/>
      <c r="I9" s="7"/>
      <c r="J9" s="7"/>
      <c r="L9" s="428" t="s">
        <v>954</v>
      </c>
      <c r="M9" s="429"/>
      <c r="N9" s="429"/>
      <c r="O9" s="429"/>
      <c r="P9" s="429"/>
      <c r="Q9" s="429"/>
      <c r="R9" s="429"/>
      <c r="S9" s="429"/>
      <c r="T9" s="429"/>
      <c r="U9" s="430"/>
    </row>
    <row r="10" spans="1:21" ht="15">
      <c r="A10" s="6" t="s">
        <v>290</v>
      </c>
      <c r="B10" s="7"/>
      <c r="C10" s="7"/>
      <c r="D10" s="7"/>
      <c r="E10" s="7"/>
      <c r="F10" s="7"/>
      <c r="G10" s="7"/>
      <c r="H10" s="7"/>
      <c r="I10" s="7"/>
      <c r="J10" s="7"/>
      <c r="L10" s="22">
        <v>1</v>
      </c>
      <c r="M10" s="1">
        <v>2</v>
      </c>
      <c r="N10" s="1">
        <v>3</v>
      </c>
      <c r="O10" s="1">
        <v>4</v>
      </c>
      <c r="P10" s="1">
        <v>5</v>
      </c>
      <c r="Q10" s="1">
        <v>6</v>
      </c>
      <c r="R10" s="1">
        <v>7</v>
      </c>
      <c r="S10" s="1">
        <v>8</v>
      </c>
      <c r="T10" s="1">
        <v>9</v>
      </c>
      <c r="U10" s="1">
        <v>10</v>
      </c>
    </row>
    <row r="11" spans="1:14" ht="36">
      <c r="A11" s="134">
        <v>1</v>
      </c>
      <c r="B11" s="57" t="s">
        <v>1290</v>
      </c>
      <c r="C11" s="16" t="s">
        <v>1179</v>
      </c>
      <c r="D11" s="67" t="s">
        <v>1289</v>
      </c>
      <c r="E11" s="254"/>
      <c r="F11" s="58">
        <v>1349.0035</v>
      </c>
      <c r="G11" s="41" t="s">
        <v>90</v>
      </c>
      <c r="H11" s="15" t="s">
        <v>300</v>
      </c>
      <c r="I11" s="41" t="s">
        <v>327</v>
      </c>
      <c r="J11" s="41"/>
      <c r="K11" s="15" t="s">
        <v>256</v>
      </c>
      <c r="N11">
        <v>1</v>
      </c>
    </row>
    <row r="12" spans="1:14" ht="48">
      <c r="A12" s="134">
        <f>A11+1</f>
        <v>2</v>
      </c>
      <c r="B12" s="57" t="s">
        <v>1510</v>
      </c>
      <c r="C12" s="16" t="s">
        <v>654</v>
      </c>
      <c r="D12" s="67">
        <v>39408</v>
      </c>
      <c r="E12" s="254"/>
      <c r="F12" s="58">
        <v>2613.2327</v>
      </c>
      <c r="G12" s="41" t="s">
        <v>955</v>
      </c>
      <c r="H12" s="15" t="s">
        <v>300</v>
      </c>
      <c r="I12" s="41" t="s">
        <v>1589</v>
      </c>
      <c r="J12" s="41"/>
      <c r="K12" s="15" t="s">
        <v>1317</v>
      </c>
      <c r="N12">
        <v>1</v>
      </c>
    </row>
    <row r="13" spans="1:14" ht="36">
      <c r="A13" s="134">
        <f>A12+1</f>
        <v>3</v>
      </c>
      <c r="B13" s="57" t="s">
        <v>596</v>
      </c>
      <c r="C13" s="16" t="s">
        <v>927</v>
      </c>
      <c r="D13" s="87">
        <v>39741</v>
      </c>
      <c r="E13" s="254"/>
      <c r="F13" s="43">
        <v>46.8461</v>
      </c>
      <c r="G13" s="41" t="s">
        <v>955</v>
      </c>
      <c r="H13" s="41" t="s">
        <v>300</v>
      </c>
      <c r="I13" s="32" t="s">
        <v>1397</v>
      </c>
      <c r="J13" s="41"/>
      <c r="K13" s="15" t="s">
        <v>256</v>
      </c>
      <c r="N13">
        <v>1</v>
      </c>
    </row>
    <row r="14" spans="1:13" ht="48">
      <c r="A14" s="134">
        <f>A13+1</f>
        <v>4</v>
      </c>
      <c r="B14" s="57" t="s">
        <v>952</v>
      </c>
      <c r="C14" s="16" t="s">
        <v>2202</v>
      </c>
      <c r="D14" s="87">
        <v>40294</v>
      </c>
      <c r="E14" s="254"/>
      <c r="F14" s="43">
        <v>8540.4844</v>
      </c>
      <c r="G14" s="41" t="s">
        <v>1646</v>
      </c>
      <c r="H14" s="32" t="s">
        <v>1119</v>
      </c>
      <c r="I14" s="32" t="s">
        <v>1062</v>
      </c>
      <c r="J14" s="41"/>
      <c r="K14" s="15" t="s">
        <v>1788</v>
      </c>
      <c r="M14">
        <v>1</v>
      </c>
    </row>
    <row r="15" spans="1:13" ht="36">
      <c r="A15" s="134">
        <f>A14+1</f>
        <v>5</v>
      </c>
      <c r="B15" s="57" t="s">
        <v>444</v>
      </c>
      <c r="C15" s="16" t="s">
        <v>1252</v>
      </c>
      <c r="D15" s="87">
        <v>40336</v>
      </c>
      <c r="E15" s="254"/>
      <c r="F15" s="43">
        <v>603.0336</v>
      </c>
      <c r="G15" s="41" t="s">
        <v>445</v>
      </c>
      <c r="H15" s="32" t="s">
        <v>1119</v>
      </c>
      <c r="I15" s="32" t="s">
        <v>446</v>
      </c>
      <c r="J15" s="16" t="s">
        <v>2207</v>
      </c>
      <c r="K15" s="15" t="s">
        <v>1185</v>
      </c>
      <c r="M15">
        <v>1</v>
      </c>
    </row>
    <row r="16" spans="1:13" ht="24">
      <c r="A16" s="134">
        <f>A15+1</f>
        <v>6</v>
      </c>
      <c r="B16" s="57" t="s">
        <v>2061</v>
      </c>
      <c r="C16" s="16" t="s">
        <v>1786</v>
      </c>
      <c r="D16" s="87">
        <v>40494</v>
      </c>
      <c r="E16" s="254"/>
      <c r="F16" s="43">
        <v>1022.2689</v>
      </c>
      <c r="G16" s="41" t="s">
        <v>1946</v>
      </c>
      <c r="H16" s="32" t="s">
        <v>266</v>
      </c>
      <c r="I16" s="32" t="s">
        <v>1947</v>
      </c>
      <c r="J16" s="41"/>
      <c r="K16" s="15" t="s">
        <v>1185</v>
      </c>
      <c r="M16">
        <v>1</v>
      </c>
    </row>
    <row r="17" spans="1:11" ht="12.75">
      <c r="A17" s="134"/>
      <c r="B17" s="283"/>
      <c r="C17" s="215"/>
      <c r="D17" s="284"/>
      <c r="E17" s="255"/>
      <c r="F17" s="285">
        <f>SUM(F11:F16)</f>
        <v>14174.869200000001</v>
      </c>
      <c r="G17" s="109"/>
      <c r="H17" s="286"/>
      <c r="I17" s="286"/>
      <c r="J17" s="213"/>
      <c r="K17" s="109"/>
    </row>
    <row r="18" spans="1:21" ht="15">
      <c r="A18" s="134"/>
      <c r="B18" s="344" t="s">
        <v>1096</v>
      </c>
      <c r="C18" s="215"/>
      <c r="D18" s="284"/>
      <c r="E18" s="255"/>
      <c r="F18" s="285"/>
      <c r="G18" s="109"/>
      <c r="H18" s="286"/>
      <c r="I18" s="286"/>
      <c r="J18" s="213"/>
      <c r="K18" s="109"/>
      <c r="M18">
        <f>SUM(M14:M17)</f>
        <v>3</v>
      </c>
      <c r="N18">
        <f aca="true" t="shared" si="0" ref="N18:U18">SUM(N11:N17)</f>
        <v>3</v>
      </c>
      <c r="O18">
        <f t="shared" si="0"/>
        <v>0</v>
      </c>
      <c r="P18">
        <f t="shared" si="0"/>
        <v>0</v>
      </c>
      <c r="Q18">
        <f t="shared" si="0"/>
        <v>0</v>
      </c>
      <c r="R18">
        <f t="shared" si="0"/>
        <v>0</v>
      </c>
      <c r="S18">
        <f t="shared" si="0"/>
        <v>0</v>
      </c>
      <c r="T18">
        <f t="shared" si="0"/>
        <v>0</v>
      </c>
      <c r="U18">
        <f t="shared" si="0"/>
        <v>0</v>
      </c>
    </row>
    <row r="19" spans="1:11" ht="48">
      <c r="A19" s="134">
        <v>1</v>
      </c>
      <c r="B19" s="283" t="s">
        <v>1428</v>
      </c>
      <c r="C19" s="215" t="s">
        <v>1786</v>
      </c>
      <c r="D19" s="284">
        <v>40575</v>
      </c>
      <c r="E19" s="255"/>
      <c r="F19" s="285">
        <v>3402.1727</v>
      </c>
      <c r="G19" s="287" t="s">
        <v>1431</v>
      </c>
      <c r="H19" s="286" t="s">
        <v>300</v>
      </c>
      <c r="I19" s="286" t="s">
        <v>1432</v>
      </c>
      <c r="J19" s="213"/>
      <c r="K19" s="109" t="s">
        <v>1435</v>
      </c>
    </row>
    <row r="20" spans="1:12" ht="36.75" thickBot="1">
      <c r="A20" s="134">
        <f>A19+1</f>
        <v>2</v>
      </c>
      <c r="B20" s="57" t="s">
        <v>1429</v>
      </c>
      <c r="C20" s="16" t="s">
        <v>1430</v>
      </c>
      <c r="D20" s="87">
        <v>40578</v>
      </c>
      <c r="E20" s="254"/>
      <c r="F20" s="43">
        <v>1518.3065</v>
      </c>
      <c r="G20" s="15" t="s">
        <v>1433</v>
      </c>
      <c r="H20" s="32" t="s">
        <v>300</v>
      </c>
      <c r="I20" s="32" t="s">
        <v>1434</v>
      </c>
      <c r="J20" s="41"/>
      <c r="K20" s="15" t="s">
        <v>1439</v>
      </c>
      <c r="L20">
        <v>1</v>
      </c>
    </row>
    <row r="21" spans="1:12" ht="14.25" thickBot="1" thickTop="1">
      <c r="A21" s="66"/>
      <c r="B21" s="216"/>
      <c r="C21" s="206" t="s">
        <v>805</v>
      </c>
      <c r="D21" s="218"/>
      <c r="E21" s="219"/>
      <c r="F21" s="217">
        <f>F17+F19+F20</f>
        <v>19095.3484</v>
      </c>
      <c r="G21" s="196"/>
      <c r="H21" s="220"/>
      <c r="I21" s="196"/>
      <c r="J21" s="221"/>
      <c r="K21" s="222"/>
      <c r="L21">
        <v>1</v>
      </c>
    </row>
    <row r="22" spans="2:11" ht="13.5" thickTop="1">
      <c r="B22" s="124"/>
      <c r="C22" s="133"/>
      <c r="D22" s="13"/>
      <c r="E22" s="92"/>
      <c r="F22" s="135"/>
      <c r="G22" s="126"/>
      <c r="H22" s="127"/>
      <c r="I22" s="126"/>
      <c r="J22" s="128"/>
      <c r="K22" s="113"/>
    </row>
    <row r="23" spans="2:17" ht="15">
      <c r="B23" s="6" t="s">
        <v>2234</v>
      </c>
      <c r="C23" s="82"/>
      <c r="D23" s="13"/>
      <c r="E23" s="92"/>
      <c r="F23" s="125"/>
      <c r="G23" s="126"/>
      <c r="H23" s="127"/>
      <c r="I23" s="126"/>
      <c r="J23" s="128"/>
      <c r="K23" s="113"/>
      <c r="L23">
        <f aca="true" t="shared" si="1" ref="L23:Q23">SUM(L11:L21)</f>
        <v>2</v>
      </c>
      <c r="M23">
        <f t="shared" si="1"/>
        <v>6</v>
      </c>
      <c r="N23">
        <f t="shared" si="1"/>
        <v>6</v>
      </c>
      <c r="O23">
        <f t="shared" si="1"/>
        <v>0</v>
      </c>
      <c r="P23">
        <f t="shared" si="1"/>
        <v>0</v>
      </c>
      <c r="Q23">
        <f t="shared" si="1"/>
        <v>0</v>
      </c>
    </row>
    <row r="24" spans="1:11" ht="12.75">
      <c r="A24" s="389" t="s">
        <v>493</v>
      </c>
      <c r="B24" s="393" t="s">
        <v>863</v>
      </c>
      <c r="C24" s="424" t="s">
        <v>198</v>
      </c>
      <c r="D24" s="424" t="s">
        <v>2327</v>
      </c>
      <c r="E24" s="424" t="s">
        <v>1086</v>
      </c>
      <c r="F24" s="393" t="s">
        <v>548</v>
      </c>
      <c r="G24" s="419" t="s">
        <v>257</v>
      </c>
      <c r="H24" s="419"/>
      <c r="I24" s="393" t="s">
        <v>2188</v>
      </c>
      <c r="J24" s="393" t="s">
        <v>199</v>
      </c>
      <c r="K24" s="393" t="s">
        <v>1503</v>
      </c>
    </row>
    <row r="25" spans="1:11" ht="12.75">
      <c r="A25" s="390"/>
      <c r="B25" s="394"/>
      <c r="C25" s="394"/>
      <c r="D25" s="394"/>
      <c r="E25" s="394"/>
      <c r="F25" s="394"/>
      <c r="G25" s="393" t="s">
        <v>478</v>
      </c>
      <c r="H25" s="393" t="s">
        <v>1504</v>
      </c>
      <c r="I25" s="394"/>
      <c r="J25" s="394"/>
      <c r="K25" s="394"/>
    </row>
    <row r="26" spans="1:11" ht="12.75">
      <c r="A26" s="391"/>
      <c r="B26" s="395"/>
      <c r="C26" s="395"/>
      <c r="D26" s="395"/>
      <c r="E26" s="395"/>
      <c r="F26" s="395"/>
      <c r="G26" s="435"/>
      <c r="H26" s="435"/>
      <c r="I26" s="395"/>
      <c r="J26" s="395"/>
      <c r="K26" s="395"/>
    </row>
    <row r="27" spans="1:11" ht="36">
      <c r="A27" s="134">
        <v>1</v>
      </c>
      <c r="B27" s="57" t="s">
        <v>902</v>
      </c>
      <c r="C27" s="16" t="s">
        <v>969</v>
      </c>
      <c r="D27" s="67">
        <v>39209</v>
      </c>
      <c r="E27" s="86">
        <v>39721</v>
      </c>
      <c r="F27" s="58">
        <v>4084.9282</v>
      </c>
      <c r="G27" s="41" t="s">
        <v>603</v>
      </c>
      <c r="H27" s="15" t="s">
        <v>266</v>
      </c>
      <c r="I27" s="41" t="s">
        <v>903</v>
      </c>
      <c r="J27" s="59"/>
      <c r="K27" s="328" t="s">
        <v>1085</v>
      </c>
    </row>
    <row r="28" spans="1:11" ht="24">
      <c r="A28" s="134">
        <f>A27+1</f>
        <v>2</v>
      </c>
      <c r="B28" s="57" t="s">
        <v>1909</v>
      </c>
      <c r="C28" s="16" t="s">
        <v>1951</v>
      </c>
      <c r="D28" s="67">
        <v>38541</v>
      </c>
      <c r="E28" s="86">
        <v>39828</v>
      </c>
      <c r="F28" s="58">
        <v>323.5254</v>
      </c>
      <c r="G28" s="41" t="s">
        <v>326</v>
      </c>
      <c r="H28" s="15" t="s">
        <v>1119</v>
      </c>
      <c r="I28" s="41" t="s">
        <v>327</v>
      </c>
      <c r="J28" s="59"/>
      <c r="K28" s="328"/>
    </row>
    <row r="29" spans="1:11" ht="24">
      <c r="A29" s="134">
        <f aca="true" t="shared" si="2" ref="A29:A90">A28+1</f>
        <v>3</v>
      </c>
      <c r="B29" s="57" t="s">
        <v>1877</v>
      </c>
      <c r="C29" s="16" t="s">
        <v>1076</v>
      </c>
      <c r="D29" s="67">
        <v>39197</v>
      </c>
      <c r="E29" s="86">
        <v>39829</v>
      </c>
      <c r="F29" s="58">
        <v>506.0565</v>
      </c>
      <c r="G29" s="41" t="s">
        <v>955</v>
      </c>
      <c r="H29" s="15" t="s">
        <v>300</v>
      </c>
      <c r="I29" s="41" t="s">
        <v>327</v>
      </c>
      <c r="J29" s="16" t="s">
        <v>2292</v>
      </c>
      <c r="K29" s="328" t="s">
        <v>1077</v>
      </c>
    </row>
    <row r="30" spans="1:11" ht="24">
      <c r="A30" s="134">
        <f t="shared" si="2"/>
        <v>4</v>
      </c>
      <c r="B30" s="57" t="s">
        <v>1507</v>
      </c>
      <c r="C30" s="16" t="s">
        <v>653</v>
      </c>
      <c r="D30" s="67">
        <v>39391</v>
      </c>
      <c r="E30" s="86">
        <v>40100</v>
      </c>
      <c r="F30" s="58">
        <v>1514.0093</v>
      </c>
      <c r="G30" s="41" t="s">
        <v>1508</v>
      </c>
      <c r="H30" s="15" t="s">
        <v>1119</v>
      </c>
      <c r="I30" s="41" t="s">
        <v>327</v>
      </c>
      <c r="J30" s="16" t="s">
        <v>1229</v>
      </c>
      <c r="K30" s="328"/>
    </row>
    <row r="31" spans="1:11" ht="48">
      <c r="A31" s="134">
        <f t="shared" si="2"/>
        <v>5</v>
      </c>
      <c r="B31" s="57" t="s">
        <v>1581</v>
      </c>
      <c r="C31" s="16" t="s">
        <v>1734</v>
      </c>
      <c r="D31" s="67">
        <v>39338</v>
      </c>
      <c r="E31" s="86">
        <v>41184</v>
      </c>
      <c r="F31" s="58">
        <v>1678.4567</v>
      </c>
      <c r="G31" s="41" t="s">
        <v>218</v>
      </c>
      <c r="H31" s="15" t="s">
        <v>1119</v>
      </c>
      <c r="I31" s="41" t="s">
        <v>2056</v>
      </c>
      <c r="J31" s="41"/>
      <c r="K31" s="328" t="s">
        <v>1255</v>
      </c>
    </row>
    <row r="32" spans="1:11" ht="24">
      <c r="A32" s="134">
        <f t="shared" si="2"/>
        <v>6</v>
      </c>
      <c r="B32" s="57" t="s">
        <v>2282</v>
      </c>
      <c r="C32" s="16" t="s">
        <v>653</v>
      </c>
      <c r="D32" s="67">
        <v>39361</v>
      </c>
      <c r="E32" s="86">
        <v>40144</v>
      </c>
      <c r="F32" s="58">
        <v>1210.6078</v>
      </c>
      <c r="G32" s="41" t="s">
        <v>90</v>
      </c>
      <c r="H32" s="15" t="s">
        <v>300</v>
      </c>
      <c r="I32" s="41" t="s">
        <v>327</v>
      </c>
      <c r="J32" s="16" t="s">
        <v>1229</v>
      </c>
      <c r="K32" s="328"/>
    </row>
    <row r="33" spans="1:11" ht="36">
      <c r="A33" s="134">
        <f t="shared" si="2"/>
        <v>7</v>
      </c>
      <c r="B33" s="57" t="s">
        <v>487</v>
      </c>
      <c r="C33" s="16" t="s">
        <v>653</v>
      </c>
      <c r="D33" s="87">
        <v>39967</v>
      </c>
      <c r="E33" s="86">
        <v>40148</v>
      </c>
      <c r="F33" s="43">
        <v>379.5897</v>
      </c>
      <c r="G33" s="41" t="s">
        <v>379</v>
      </c>
      <c r="H33" s="32" t="s">
        <v>300</v>
      </c>
      <c r="I33" s="32" t="s">
        <v>488</v>
      </c>
      <c r="J33" s="41"/>
      <c r="K33" s="328"/>
    </row>
    <row r="34" spans="1:11" ht="24">
      <c r="A34" s="134">
        <f t="shared" si="2"/>
        <v>8</v>
      </c>
      <c r="B34" s="57" t="s">
        <v>796</v>
      </c>
      <c r="C34" s="15" t="s">
        <v>1994</v>
      </c>
      <c r="D34" s="67">
        <v>35583</v>
      </c>
      <c r="E34" s="86">
        <v>40296</v>
      </c>
      <c r="F34" s="58">
        <v>99.3928</v>
      </c>
      <c r="G34" s="41" t="s">
        <v>820</v>
      </c>
      <c r="H34" s="15" t="s">
        <v>1119</v>
      </c>
      <c r="I34" s="41" t="s">
        <v>866</v>
      </c>
      <c r="J34" s="59"/>
      <c r="K34" s="328"/>
    </row>
    <row r="35" spans="1:11" ht="48">
      <c r="A35" s="134">
        <f t="shared" si="2"/>
        <v>9</v>
      </c>
      <c r="B35" s="57" t="s">
        <v>1819</v>
      </c>
      <c r="C35" s="16" t="s">
        <v>650</v>
      </c>
      <c r="D35" s="87">
        <v>39647</v>
      </c>
      <c r="E35" s="86">
        <v>40991</v>
      </c>
      <c r="F35" s="43">
        <v>3736.5055</v>
      </c>
      <c r="G35" s="354" t="s">
        <v>1034</v>
      </c>
      <c r="H35" s="32" t="s">
        <v>300</v>
      </c>
      <c r="I35" s="32" t="s">
        <v>252</v>
      </c>
      <c r="J35" s="41" t="s">
        <v>125</v>
      </c>
      <c r="K35" s="328" t="s">
        <v>1256</v>
      </c>
    </row>
    <row r="36" spans="1:11" ht="48">
      <c r="A36" s="134">
        <f t="shared" si="2"/>
        <v>10</v>
      </c>
      <c r="B36" s="57" t="s">
        <v>986</v>
      </c>
      <c r="C36" s="16" t="s">
        <v>1179</v>
      </c>
      <c r="D36" s="67">
        <v>39338</v>
      </c>
      <c r="E36" s="86">
        <v>41149</v>
      </c>
      <c r="F36" s="58">
        <v>1428.9711</v>
      </c>
      <c r="G36" s="41" t="s">
        <v>1180</v>
      </c>
      <c r="H36" s="15" t="s">
        <v>1119</v>
      </c>
      <c r="I36" s="41" t="s">
        <v>1733</v>
      </c>
      <c r="J36" s="41"/>
      <c r="K36" s="328" t="s">
        <v>1257</v>
      </c>
    </row>
    <row r="37" spans="1:11" ht="48">
      <c r="A37" s="134">
        <f t="shared" si="2"/>
        <v>11</v>
      </c>
      <c r="B37" s="57" t="s">
        <v>1908</v>
      </c>
      <c r="C37" s="16" t="s">
        <v>1004</v>
      </c>
      <c r="D37" s="67">
        <v>38022</v>
      </c>
      <c r="E37" s="86">
        <v>40892</v>
      </c>
      <c r="F37" s="58">
        <v>1641.2695</v>
      </c>
      <c r="G37" s="41" t="s">
        <v>558</v>
      </c>
      <c r="H37" s="15" t="s">
        <v>300</v>
      </c>
      <c r="I37" s="41" t="s">
        <v>2014</v>
      </c>
      <c r="J37" s="59"/>
      <c r="K37" s="328" t="s">
        <v>1258</v>
      </c>
    </row>
    <row r="38" spans="1:11" ht="24">
      <c r="A38" s="134">
        <f t="shared" si="2"/>
        <v>12</v>
      </c>
      <c r="B38" s="57" t="s">
        <v>1928</v>
      </c>
      <c r="C38" s="16" t="s">
        <v>1004</v>
      </c>
      <c r="D38" s="67">
        <v>39188</v>
      </c>
      <c r="E38" s="86">
        <v>40428</v>
      </c>
      <c r="F38" s="58">
        <v>138.003</v>
      </c>
      <c r="G38" s="41" t="s">
        <v>1930</v>
      </c>
      <c r="H38" s="15" t="s">
        <v>1119</v>
      </c>
      <c r="I38" s="41" t="s">
        <v>890</v>
      </c>
      <c r="J38" s="59"/>
      <c r="K38" s="259"/>
    </row>
    <row r="39" spans="1:11" ht="24">
      <c r="A39" s="134">
        <f t="shared" si="2"/>
        <v>13</v>
      </c>
      <c r="B39" s="57" t="s">
        <v>873</v>
      </c>
      <c r="C39" s="16" t="s">
        <v>729</v>
      </c>
      <c r="D39" s="67">
        <v>38874</v>
      </c>
      <c r="E39" s="86">
        <v>40465</v>
      </c>
      <c r="F39" s="58">
        <v>335.9049</v>
      </c>
      <c r="G39" s="41" t="s">
        <v>874</v>
      </c>
      <c r="H39" s="15" t="s">
        <v>1119</v>
      </c>
      <c r="I39" s="41" t="s">
        <v>875</v>
      </c>
      <c r="J39" s="59"/>
      <c r="K39" s="76"/>
    </row>
    <row r="40" spans="1:11" ht="36">
      <c r="A40" s="134">
        <f t="shared" si="2"/>
        <v>14</v>
      </c>
      <c r="B40" s="57" t="s">
        <v>5</v>
      </c>
      <c r="C40" s="16" t="s">
        <v>1852</v>
      </c>
      <c r="D40" s="67">
        <v>37504</v>
      </c>
      <c r="E40" s="86">
        <v>40504</v>
      </c>
      <c r="F40" s="58">
        <v>5577.7701</v>
      </c>
      <c r="G40" s="41" t="s">
        <v>455</v>
      </c>
      <c r="H40" s="15" t="s">
        <v>266</v>
      </c>
      <c r="I40" s="41" t="s">
        <v>1866</v>
      </c>
      <c r="J40" s="59"/>
      <c r="K40" s="65"/>
    </row>
    <row r="41" spans="1:11" ht="12.75">
      <c r="A41" s="134">
        <f t="shared" si="2"/>
        <v>15</v>
      </c>
      <c r="B41" s="57" t="s">
        <v>1121</v>
      </c>
      <c r="C41" s="16" t="s">
        <v>2201</v>
      </c>
      <c r="D41" s="87">
        <v>39864</v>
      </c>
      <c r="E41" s="86">
        <v>40507</v>
      </c>
      <c r="F41" s="43">
        <v>56.1553</v>
      </c>
      <c r="G41" s="41" t="s">
        <v>2276</v>
      </c>
      <c r="H41" s="41" t="s">
        <v>1119</v>
      </c>
      <c r="I41" s="32" t="s">
        <v>2173</v>
      </c>
      <c r="J41" s="41"/>
      <c r="K41" s="76"/>
    </row>
    <row r="42" spans="1:11" ht="24">
      <c r="A42" s="134">
        <f t="shared" si="2"/>
        <v>16</v>
      </c>
      <c r="B42" s="57" t="s">
        <v>170</v>
      </c>
      <c r="C42" s="16" t="s">
        <v>1852</v>
      </c>
      <c r="D42" s="67">
        <v>38861</v>
      </c>
      <c r="E42" s="86">
        <v>40512</v>
      </c>
      <c r="F42" s="58">
        <v>796.1779</v>
      </c>
      <c r="G42" s="41" t="s">
        <v>1748</v>
      </c>
      <c r="H42" s="15" t="s">
        <v>266</v>
      </c>
      <c r="I42" s="41" t="s">
        <v>171</v>
      </c>
      <c r="J42" s="59"/>
      <c r="K42" s="76"/>
    </row>
    <row r="43" spans="1:11" ht="36">
      <c r="A43" s="134">
        <f t="shared" si="2"/>
        <v>17</v>
      </c>
      <c r="B43" s="57" t="s">
        <v>615</v>
      </c>
      <c r="C43" s="16" t="s">
        <v>653</v>
      </c>
      <c r="D43" s="87">
        <v>40018</v>
      </c>
      <c r="E43" s="86">
        <v>40512</v>
      </c>
      <c r="F43" s="43">
        <v>1512.3128</v>
      </c>
      <c r="G43" s="355" t="s">
        <v>1578</v>
      </c>
      <c r="H43" s="32" t="s">
        <v>1119</v>
      </c>
      <c r="I43" s="32" t="s">
        <v>1123</v>
      </c>
      <c r="J43" s="41"/>
      <c r="K43" s="328" t="s">
        <v>494</v>
      </c>
    </row>
    <row r="44" spans="1:11" ht="33.75">
      <c r="A44" s="134">
        <f t="shared" si="2"/>
        <v>18</v>
      </c>
      <c r="B44" s="57" t="s">
        <v>1773</v>
      </c>
      <c r="C44" s="16" t="s">
        <v>1952</v>
      </c>
      <c r="D44" s="67">
        <v>38728</v>
      </c>
      <c r="E44" s="86">
        <v>40521</v>
      </c>
      <c r="F44" s="58">
        <v>80.7817</v>
      </c>
      <c r="G44" s="41" t="s">
        <v>1880</v>
      </c>
      <c r="H44" s="15" t="s">
        <v>1080</v>
      </c>
      <c r="I44" s="41" t="s">
        <v>2293</v>
      </c>
      <c r="J44" s="59"/>
      <c r="K44" s="259" t="s">
        <v>1829</v>
      </c>
    </row>
    <row r="45" spans="1:11" ht="36">
      <c r="A45" s="134">
        <f t="shared" si="2"/>
        <v>19</v>
      </c>
      <c r="B45" s="57" t="s">
        <v>1906</v>
      </c>
      <c r="C45" s="16" t="s">
        <v>1852</v>
      </c>
      <c r="D45" s="67">
        <v>37958</v>
      </c>
      <c r="E45" s="86">
        <v>40532</v>
      </c>
      <c r="F45" s="58">
        <f>2020.449+1094.4947</f>
        <v>3114.9437</v>
      </c>
      <c r="G45" s="41" t="s">
        <v>1170</v>
      </c>
      <c r="H45" s="15" t="s">
        <v>266</v>
      </c>
      <c r="I45" s="41" t="s">
        <v>2280</v>
      </c>
      <c r="J45" s="59"/>
      <c r="K45" s="76"/>
    </row>
    <row r="46" spans="1:11" ht="48">
      <c r="A46" s="134">
        <f t="shared" si="2"/>
        <v>20</v>
      </c>
      <c r="B46" s="57" t="s">
        <v>1481</v>
      </c>
      <c r="C46" s="16" t="s">
        <v>650</v>
      </c>
      <c r="D46" s="67">
        <v>39050</v>
      </c>
      <c r="E46" s="86">
        <v>40532</v>
      </c>
      <c r="F46" s="58">
        <v>6159.943</v>
      </c>
      <c r="G46" s="41" t="s">
        <v>1777</v>
      </c>
      <c r="H46" s="15" t="s">
        <v>300</v>
      </c>
      <c r="I46" s="41" t="s">
        <v>438</v>
      </c>
      <c r="J46" s="59"/>
      <c r="K46" s="76"/>
    </row>
    <row r="47" spans="1:11" ht="12.75">
      <c r="A47" s="134">
        <f t="shared" si="2"/>
        <v>21</v>
      </c>
      <c r="B47" s="57" t="s">
        <v>1673</v>
      </c>
      <c r="C47" s="16" t="s">
        <v>450</v>
      </c>
      <c r="D47" s="87">
        <v>39752</v>
      </c>
      <c r="E47" s="86">
        <v>40532</v>
      </c>
      <c r="F47" s="43">
        <v>841.5005</v>
      </c>
      <c r="G47" s="41" t="s">
        <v>820</v>
      </c>
      <c r="H47" s="41" t="s">
        <v>1119</v>
      </c>
      <c r="I47" s="32" t="s">
        <v>2056</v>
      </c>
      <c r="J47" s="41"/>
      <c r="K47" s="76"/>
    </row>
    <row r="48" spans="1:11" ht="24">
      <c r="A48" s="134">
        <f t="shared" si="2"/>
        <v>22</v>
      </c>
      <c r="B48" s="57" t="s">
        <v>235</v>
      </c>
      <c r="C48" s="16" t="s">
        <v>653</v>
      </c>
      <c r="D48" s="87">
        <v>39839</v>
      </c>
      <c r="E48" s="86">
        <v>40533</v>
      </c>
      <c r="F48" s="43">
        <v>1358.3461</v>
      </c>
      <c r="G48" s="41" t="s">
        <v>1396</v>
      </c>
      <c r="H48" s="41" t="s">
        <v>300</v>
      </c>
      <c r="I48" s="32" t="s">
        <v>2123</v>
      </c>
      <c r="J48" s="41"/>
      <c r="K48" s="76"/>
    </row>
    <row r="49" spans="1:11" ht="24">
      <c r="A49" s="134">
        <f t="shared" si="2"/>
        <v>23</v>
      </c>
      <c r="B49" s="57" t="s">
        <v>135</v>
      </c>
      <c r="C49" s="16" t="s">
        <v>2203</v>
      </c>
      <c r="D49" s="87">
        <v>40162</v>
      </c>
      <c r="E49" s="86">
        <v>40567</v>
      </c>
      <c r="F49" s="43">
        <v>3368.9325</v>
      </c>
      <c r="G49" s="41" t="s">
        <v>1619</v>
      </c>
      <c r="H49" s="32" t="s">
        <v>300</v>
      </c>
      <c r="I49" s="32" t="s">
        <v>141</v>
      </c>
      <c r="J49" s="41"/>
      <c r="K49" s="76"/>
    </row>
    <row r="50" spans="1:11" ht="24">
      <c r="A50" s="134">
        <f t="shared" si="2"/>
        <v>24</v>
      </c>
      <c r="B50" s="57" t="s">
        <v>35</v>
      </c>
      <c r="C50" s="16" t="s">
        <v>2205</v>
      </c>
      <c r="D50" s="87">
        <v>40227</v>
      </c>
      <c r="E50" s="86">
        <v>40571</v>
      </c>
      <c r="F50" s="43">
        <v>2776.989</v>
      </c>
      <c r="G50" s="41" t="s">
        <v>2166</v>
      </c>
      <c r="H50" s="32" t="s">
        <v>300</v>
      </c>
      <c r="I50" s="32" t="s">
        <v>2293</v>
      </c>
      <c r="J50" s="41"/>
      <c r="K50" s="76"/>
    </row>
    <row r="51" spans="1:11" ht="36">
      <c r="A51" s="134">
        <f t="shared" si="2"/>
        <v>25</v>
      </c>
      <c r="B51" s="57" t="s">
        <v>115</v>
      </c>
      <c r="C51" s="16" t="s">
        <v>332</v>
      </c>
      <c r="D51" s="87">
        <v>39797</v>
      </c>
      <c r="E51" s="86">
        <v>40576</v>
      </c>
      <c r="F51" s="43">
        <v>1580.5615</v>
      </c>
      <c r="G51" s="41" t="s">
        <v>116</v>
      </c>
      <c r="H51" s="41" t="s">
        <v>1119</v>
      </c>
      <c r="I51" s="32" t="s">
        <v>1544</v>
      </c>
      <c r="J51" s="41"/>
      <c r="K51" s="76"/>
    </row>
    <row r="52" spans="1:11" ht="60">
      <c r="A52" s="134">
        <f t="shared" si="2"/>
        <v>26</v>
      </c>
      <c r="B52" s="57" t="s">
        <v>363</v>
      </c>
      <c r="C52" s="16" t="s">
        <v>915</v>
      </c>
      <c r="D52" s="87">
        <v>39643</v>
      </c>
      <c r="E52" s="86">
        <v>40582</v>
      </c>
      <c r="F52" s="43">
        <v>8926.5473</v>
      </c>
      <c r="G52" s="354" t="s">
        <v>486</v>
      </c>
      <c r="H52" s="32" t="s">
        <v>1080</v>
      </c>
      <c r="I52" s="32" t="s">
        <v>130</v>
      </c>
      <c r="J52" s="41"/>
      <c r="K52" s="15"/>
    </row>
    <row r="53" spans="1:11" ht="36">
      <c r="A53" s="134">
        <f t="shared" si="2"/>
        <v>27</v>
      </c>
      <c r="B53" s="57" t="s">
        <v>1097</v>
      </c>
      <c r="C53" s="16" t="s">
        <v>927</v>
      </c>
      <c r="D53" s="67">
        <v>39645</v>
      </c>
      <c r="E53" s="86">
        <v>40582</v>
      </c>
      <c r="F53" s="58">
        <v>1277.1304</v>
      </c>
      <c r="G53" s="41" t="s">
        <v>785</v>
      </c>
      <c r="H53" s="15" t="s">
        <v>266</v>
      </c>
      <c r="I53" s="41" t="s">
        <v>790</v>
      </c>
      <c r="J53" s="16" t="s">
        <v>1545</v>
      </c>
      <c r="K53" s="15"/>
    </row>
    <row r="54" spans="1:11" ht="48">
      <c r="A54" s="134">
        <f t="shared" si="2"/>
        <v>28</v>
      </c>
      <c r="B54" s="57" t="s">
        <v>1447</v>
      </c>
      <c r="C54" s="16" t="s">
        <v>2324</v>
      </c>
      <c r="D54" s="87">
        <v>40064</v>
      </c>
      <c r="E54" s="86">
        <v>40582</v>
      </c>
      <c r="F54" s="43">
        <v>1034.9662</v>
      </c>
      <c r="G54" s="41" t="s">
        <v>1180</v>
      </c>
      <c r="H54" s="32" t="s">
        <v>1119</v>
      </c>
      <c r="I54" s="32" t="s">
        <v>7</v>
      </c>
      <c r="J54" s="41"/>
      <c r="K54" s="16"/>
    </row>
    <row r="55" spans="1:11" ht="36">
      <c r="A55" s="134">
        <f t="shared" si="2"/>
        <v>29</v>
      </c>
      <c r="B55" s="35" t="s">
        <v>331</v>
      </c>
      <c r="C55" s="16" t="s">
        <v>2147</v>
      </c>
      <c r="D55" s="67">
        <v>39562</v>
      </c>
      <c r="E55" s="86">
        <v>40590</v>
      </c>
      <c r="F55" s="58">
        <v>12149.5867</v>
      </c>
      <c r="G55" s="356" t="s">
        <v>1787</v>
      </c>
      <c r="H55" s="15" t="s">
        <v>300</v>
      </c>
      <c r="I55" s="15" t="s">
        <v>829</v>
      </c>
      <c r="J55" s="41"/>
      <c r="K55" s="15"/>
    </row>
    <row r="56" spans="1:11" ht="48">
      <c r="A56" s="134">
        <f t="shared" si="2"/>
        <v>30</v>
      </c>
      <c r="B56" s="57" t="s">
        <v>1929</v>
      </c>
      <c r="C56" s="16" t="s">
        <v>1004</v>
      </c>
      <c r="D56" s="67">
        <v>39188</v>
      </c>
      <c r="E56" s="86">
        <v>40616</v>
      </c>
      <c r="F56" s="58">
        <v>2323.5391</v>
      </c>
      <c r="G56" s="41" t="s">
        <v>1931</v>
      </c>
      <c r="H56" s="15" t="s">
        <v>1119</v>
      </c>
      <c r="I56" s="41" t="s">
        <v>34</v>
      </c>
      <c r="J56" s="59"/>
      <c r="K56" s="15"/>
    </row>
    <row r="57" spans="1:11" ht="36">
      <c r="A57" s="134">
        <f t="shared" si="2"/>
        <v>31</v>
      </c>
      <c r="B57" s="57" t="s">
        <v>2137</v>
      </c>
      <c r="C57" s="16" t="s">
        <v>942</v>
      </c>
      <c r="D57" s="87">
        <v>40199</v>
      </c>
      <c r="E57" s="86">
        <v>40617</v>
      </c>
      <c r="F57" s="43">
        <v>337.7316</v>
      </c>
      <c r="G57" s="41" t="s">
        <v>2276</v>
      </c>
      <c r="H57" s="32" t="s">
        <v>1119</v>
      </c>
      <c r="I57" s="32" t="s">
        <v>599</v>
      </c>
      <c r="J57" s="41"/>
      <c r="K57" s="15"/>
    </row>
    <row r="58" spans="1:11" ht="36">
      <c r="A58" s="134">
        <f t="shared" si="2"/>
        <v>32</v>
      </c>
      <c r="B58" s="57" t="s">
        <v>1772</v>
      </c>
      <c r="C58" s="16" t="s">
        <v>1136</v>
      </c>
      <c r="D58" s="67">
        <v>38673</v>
      </c>
      <c r="E58" s="86">
        <v>40625</v>
      </c>
      <c r="F58" s="58">
        <v>1629.118</v>
      </c>
      <c r="G58" s="41" t="s">
        <v>510</v>
      </c>
      <c r="H58" s="15" t="s">
        <v>1119</v>
      </c>
      <c r="I58" s="41" t="s">
        <v>1704</v>
      </c>
      <c r="J58" s="59"/>
      <c r="K58" s="15"/>
    </row>
    <row r="59" spans="1:11" ht="24">
      <c r="A59" s="134">
        <f t="shared" si="2"/>
        <v>33</v>
      </c>
      <c r="B59" s="57" t="s">
        <v>550</v>
      </c>
      <c r="C59" s="16" t="s">
        <v>551</v>
      </c>
      <c r="D59" s="87">
        <v>40273</v>
      </c>
      <c r="E59" s="86">
        <v>40625</v>
      </c>
      <c r="F59" s="43">
        <v>841.0769</v>
      </c>
      <c r="G59" s="41" t="s">
        <v>1508</v>
      </c>
      <c r="H59" s="32" t="s">
        <v>1119</v>
      </c>
      <c r="I59" s="32" t="s">
        <v>2293</v>
      </c>
      <c r="J59" s="41"/>
      <c r="K59" s="15"/>
    </row>
    <row r="60" spans="1:11" ht="12.75">
      <c r="A60" s="134">
        <f t="shared" si="2"/>
        <v>34</v>
      </c>
      <c r="B60" s="57" t="s">
        <v>1489</v>
      </c>
      <c r="C60" s="16" t="s">
        <v>679</v>
      </c>
      <c r="D60" s="87">
        <v>39993</v>
      </c>
      <c r="E60" s="86">
        <v>40638</v>
      </c>
      <c r="F60" s="43">
        <v>420.6327</v>
      </c>
      <c r="G60" s="41" t="s">
        <v>2276</v>
      </c>
      <c r="H60" s="32" t="s">
        <v>1119</v>
      </c>
      <c r="I60" s="32" t="s">
        <v>2293</v>
      </c>
      <c r="J60" s="41"/>
      <c r="K60" s="15"/>
    </row>
    <row r="61" spans="1:22" ht="36">
      <c r="A61" s="134">
        <f t="shared" si="2"/>
        <v>35</v>
      </c>
      <c r="B61" s="57" t="s">
        <v>1032</v>
      </c>
      <c r="C61" s="16" t="s">
        <v>1033</v>
      </c>
      <c r="D61" s="87">
        <v>39993</v>
      </c>
      <c r="E61" s="86">
        <v>40638</v>
      </c>
      <c r="F61" s="43">
        <v>663.8499</v>
      </c>
      <c r="G61" s="41" t="s">
        <v>323</v>
      </c>
      <c r="H61" s="32" t="s">
        <v>1119</v>
      </c>
      <c r="I61" s="32" t="s">
        <v>327</v>
      </c>
      <c r="J61" s="41"/>
      <c r="K61" s="15"/>
      <c r="V61">
        <f>SUM(L23:U23)</f>
        <v>14</v>
      </c>
    </row>
    <row r="62" spans="1:11" ht="24">
      <c r="A62" s="134">
        <f t="shared" si="2"/>
        <v>36</v>
      </c>
      <c r="B62" s="57" t="s">
        <v>173</v>
      </c>
      <c r="C62" s="16" t="s">
        <v>174</v>
      </c>
      <c r="D62" s="87">
        <v>40045</v>
      </c>
      <c r="E62" s="86">
        <v>40644</v>
      </c>
      <c r="F62" s="43">
        <v>241.2052</v>
      </c>
      <c r="G62" s="41" t="s">
        <v>567</v>
      </c>
      <c r="H62" s="32" t="s">
        <v>266</v>
      </c>
      <c r="I62" s="32" t="s">
        <v>499</v>
      </c>
      <c r="J62" s="41"/>
      <c r="K62" s="15"/>
    </row>
    <row r="63" spans="1:11" ht="36">
      <c r="A63" s="134">
        <f t="shared" si="2"/>
        <v>37</v>
      </c>
      <c r="B63" s="57" t="s">
        <v>390</v>
      </c>
      <c r="C63" s="16" t="s">
        <v>734</v>
      </c>
      <c r="D63" s="87">
        <v>40002</v>
      </c>
      <c r="E63" s="86">
        <v>40646</v>
      </c>
      <c r="F63" s="43">
        <v>1113.0232</v>
      </c>
      <c r="G63" s="41" t="s">
        <v>995</v>
      </c>
      <c r="H63" s="32" t="s">
        <v>266</v>
      </c>
      <c r="I63" s="32" t="s">
        <v>2293</v>
      </c>
      <c r="J63" s="41"/>
      <c r="K63" s="15"/>
    </row>
    <row r="64" spans="1:11" ht="24">
      <c r="A64" s="134">
        <f t="shared" si="2"/>
        <v>38</v>
      </c>
      <c r="B64" s="57" t="s">
        <v>1372</v>
      </c>
      <c r="C64" s="16" t="s">
        <v>174</v>
      </c>
      <c r="D64" s="87">
        <v>40058</v>
      </c>
      <c r="E64" s="86">
        <v>40646</v>
      </c>
      <c r="F64" s="43">
        <v>100.0496</v>
      </c>
      <c r="G64" s="41" t="s">
        <v>820</v>
      </c>
      <c r="H64" s="32" t="s">
        <v>1119</v>
      </c>
      <c r="I64" s="32" t="s">
        <v>1373</v>
      </c>
      <c r="J64" s="41"/>
      <c r="K64" s="15"/>
    </row>
    <row r="65" spans="1:11" ht="36">
      <c r="A65" s="134">
        <f t="shared" si="2"/>
        <v>39</v>
      </c>
      <c r="B65" s="57" t="s">
        <v>1694</v>
      </c>
      <c r="C65" s="16" t="s">
        <v>1952</v>
      </c>
      <c r="D65" s="87">
        <v>40136</v>
      </c>
      <c r="E65" s="86">
        <v>40646</v>
      </c>
      <c r="F65" s="43">
        <v>673.911</v>
      </c>
      <c r="G65" s="41" t="s">
        <v>563</v>
      </c>
      <c r="H65" s="32" t="s">
        <v>300</v>
      </c>
      <c r="I65" s="32" t="s">
        <v>1693</v>
      </c>
      <c r="J65" s="41"/>
      <c r="K65" s="15"/>
    </row>
    <row r="66" spans="1:11" ht="24">
      <c r="A66" s="134">
        <f t="shared" si="2"/>
        <v>40</v>
      </c>
      <c r="B66" s="283" t="s">
        <v>614</v>
      </c>
      <c r="C66" s="215" t="s">
        <v>611</v>
      </c>
      <c r="D66" s="284">
        <v>40017</v>
      </c>
      <c r="E66" s="223">
        <v>40652</v>
      </c>
      <c r="F66" s="285">
        <v>910.6718</v>
      </c>
      <c r="G66" s="213" t="s">
        <v>996</v>
      </c>
      <c r="H66" s="286" t="s">
        <v>266</v>
      </c>
      <c r="I66" s="286" t="s">
        <v>2293</v>
      </c>
      <c r="J66" s="213"/>
      <c r="K66" s="109"/>
    </row>
    <row r="67" spans="1:11" ht="24">
      <c r="A67" s="134">
        <f t="shared" si="2"/>
        <v>41</v>
      </c>
      <c r="B67" s="57" t="s">
        <v>333</v>
      </c>
      <c r="C67" s="16" t="s">
        <v>2207</v>
      </c>
      <c r="D67" s="67">
        <v>39406</v>
      </c>
      <c r="E67" s="223">
        <v>40659</v>
      </c>
      <c r="F67" s="58">
        <v>1096.4844</v>
      </c>
      <c r="G67" s="41" t="s">
        <v>955</v>
      </c>
      <c r="H67" s="15" t="s">
        <v>300</v>
      </c>
      <c r="I67" s="41" t="s">
        <v>1589</v>
      </c>
      <c r="J67" s="41"/>
      <c r="K67" s="15"/>
    </row>
    <row r="68" spans="1:11" ht="36">
      <c r="A68" s="134">
        <f t="shared" si="2"/>
        <v>42</v>
      </c>
      <c r="B68" s="57" t="s">
        <v>1981</v>
      </c>
      <c r="C68" s="16" t="s">
        <v>653</v>
      </c>
      <c r="D68" s="87">
        <v>40115</v>
      </c>
      <c r="E68" s="223">
        <v>40660</v>
      </c>
      <c r="F68" s="43">
        <v>2235.391</v>
      </c>
      <c r="G68" s="41" t="s">
        <v>90</v>
      </c>
      <c r="H68" s="32" t="s">
        <v>300</v>
      </c>
      <c r="I68" s="32" t="s">
        <v>1982</v>
      </c>
      <c r="J68" s="41"/>
      <c r="K68" s="15"/>
    </row>
    <row r="69" spans="1:11" ht="24">
      <c r="A69" s="134">
        <f t="shared" si="2"/>
        <v>43</v>
      </c>
      <c r="B69" s="57" t="s">
        <v>1801</v>
      </c>
      <c r="C69" s="16" t="s">
        <v>591</v>
      </c>
      <c r="D69" s="67">
        <v>39044</v>
      </c>
      <c r="E69" s="86">
        <v>40666</v>
      </c>
      <c r="F69" s="58">
        <v>866.2095</v>
      </c>
      <c r="G69" s="41" t="s">
        <v>200</v>
      </c>
      <c r="H69" s="15" t="s">
        <v>266</v>
      </c>
      <c r="I69" s="41" t="s">
        <v>195</v>
      </c>
      <c r="J69" s="59"/>
      <c r="K69" s="15"/>
    </row>
    <row r="70" spans="1:11" ht="24">
      <c r="A70" s="134">
        <f t="shared" si="2"/>
        <v>44</v>
      </c>
      <c r="B70" s="57" t="s">
        <v>949</v>
      </c>
      <c r="C70" s="16" t="s">
        <v>2206</v>
      </c>
      <c r="D70" s="87">
        <v>40287</v>
      </c>
      <c r="E70" s="86">
        <v>40666</v>
      </c>
      <c r="F70" s="43">
        <v>928.0739</v>
      </c>
      <c r="G70" s="41" t="s">
        <v>2127</v>
      </c>
      <c r="H70" s="32" t="s">
        <v>300</v>
      </c>
      <c r="I70" s="32" t="s">
        <v>2128</v>
      </c>
      <c r="J70" s="41"/>
      <c r="K70" s="15"/>
    </row>
    <row r="71" spans="1:11" ht="24">
      <c r="A71" s="134">
        <f t="shared" si="2"/>
        <v>45</v>
      </c>
      <c r="B71" s="57" t="s">
        <v>951</v>
      </c>
      <c r="C71" s="16" t="s">
        <v>2206</v>
      </c>
      <c r="D71" s="87">
        <v>40288</v>
      </c>
      <c r="E71" s="86">
        <v>40666</v>
      </c>
      <c r="F71" s="43">
        <v>1994.3439</v>
      </c>
      <c r="G71" s="41" t="s">
        <v>837</v>
      </c>
      <c r="H71" s="32" t="s">
        <v>300</v>
      </c>
      <c r="I71" s="32" t="s">
        <v>2128</v>
      </c>
      <c r="J71" s="41"/>
      <c r="K71" s="15"/>
    </row>
    <row r="72" spans="1:11" ht="24">
      <c r="A72" s="134">
        <f t="shared" si="2"/>
        <v>46</v>
      </c>
      <c r="B72" s="57" t="s">
        <v>1318</v>
      </c>
      <c r="C72" s="16" t="s">
        <v>174</v>
      </c>
      <c r="D72" s="87">
        <v>40107</v>
      </c>
      <c r="E72" s="86">
        <v>40675</v>
      </c>
      <c r="F72" s="43">
        <v>556.9962</v>
      </c>
      <c r="G72" s="41" t="s">
        <v>265</v>
      </c>
      <c r="H72" s="32" t="s">
        <v>266</v>
      </c>
      <c r="I72" s="32" t="s">
        <v>1319</v>
      </c>
      <c r="J72" s="41"/>
      <c r="K72" s="15"/>
    </row>
    <row r="73" spans="1:11" ht="24">
      <c r="A73" s="134">
        <f t="shared" si="2"/>
        <v>47</v>
      </c>
      <c r="B73" s="57" t="s">
        <v>2089</v>
      </c>
      <c r="C73" s="16" t="s">
        <v>2204</v>
      </c>
      <c r="D73" s="87">
        <v>40182</v>
      </c>
      <c r="E73" s="86">
        <v>40675</v>
      </c>
      <c r="F73" s="43">
        <v>4784.4566</v>
      </c>
      <c r="G73" s="41" t="s">
        <v>324</v>
      </c>
      <c r="H73" s="32" t="s">
        <v>266</v>
      </c>
      <c r="I73" s="32" t="s">
        <v>1794</v>
      </c>
      <c r="J73" s="41"/>
      <c r="K73" s="15"/>
    </row>
    <row r="74" spans="1:11" ht="12.75">
      <c r="A74" s="134">
        <f t="shared" si="2"/>
        <v>48</v>
      </c>
      <c r="B74" s="57" t="s">
        <v>552</v>
      </c>
      <c r="C74" s="16" t="s">
        <v>1920</v>
      </c>
      <c r="D74" s="87">
        <v>40156</v>
      </c>
      <c r="E74" s="86">
        <v>40681</v>
      </c>
      <c r="F74" s="43">
        <v>1199.08888</v>
      </c>
      <c r="G74" s="41" t="s">
        <v>670</v>
      </c>
      <c r="H74" s="32" t="s">
        <v>1119</v>
      </c>
      <c r="I74" s="32" t="s">
        <v>34</v>
      </c>
      <c r="J74" s="41"/>
      <c r="K74" s="15"/>
    </row>
    <row r="75" spans="1:11" ht="24">
      <c r="A75" s="134">
        <f t="shared" si="2"/>
        <v>49</v>
      </c>
      <c r="B75" s="57" t="s">
        <v>1104</v>
      </c>
      <c r="C75" s="15" t="s">
        <v>2199</v>
      </c>
      <c r="D75" s="67">
        <v>35972</v>
      </c>
      <c r="E75" s="86">
        <v>40686</v>
      </c>
      <c r="F75" s="58">
        <v>1431.3374</v>
      </c>
      <c r="G75" s="41" t="s">
        <v>1747</v>
      </c>
      <c r="H75" s="15" t="s">
        <v>266</v>
      </c>
      <c r="I75" s="41" t="s">
        <v>868</v>
      </c>
      <c r="J75" s="59"/>
      <c r="K75" s="15"/>
    </row>
    <row r="76" spans="1:11" ht="24">
      <c r="A76" s="134">
        <f t="shared" si="2"/>
        <v>50</v>
      </c>
      <c r="B76" s="57" t="s">
        <v>2218</v>
      </c>
      <c r="C76" s="16" t="s">
        <v>2202</v>
      </c>
      <c r="D76" s="87">
        <v>40099</v>
      </c>
      <c r="E76" s="86">
        <v>40687</v>
      </c>
      <c r="F76" s="43">
        <v>2946.1735</v>
      </c>
      <c r="G76" s="41" t="s">
        <v>497</v>
      </c>
      <c r="H76" s="32" t="s">
        <v>1119</v>
      </c>
      <c r="I76" s="32" t="s">
        <v>1062</v>
      </c>
      <c r="J76" s="112"/>
      <c r="K76" s="15"/>
    </row>
    <row r="77" spans="1:11" ht="24">
      <c r="A77" s="134">
        <f t="shared" si="2"/>
        <v>51</v>
      </c>
      <c r="B77" s="57" t="s">
        <v>950</v>
      </c>
      <c r="C77" s="16" t="s">
        <v>2206</v>
      </c>
      <c r="D77" s="87">
        <v>40287</v>
      </c>
      <c r="E77" s="86">
        <v>40687</v>
      </c>
      <c r="F77" s="43">
        <v>1318.7287</v>
      </c>
      <c r="G77" s="41" t="s">
        <v>2127</v>
      </c>
      <c r="H77" s="32" t="s">
        <v>300</v>
      </c>
      <c r="I77" s="32" t="s">
        <v>2128</v>
      </c>
      <c r="J77" s="41"/>
      <c r="K77" s="15"/>
    </row>
    <row r="78" spans="1:11" ht="36">
      <c r="A78" s="134">
        <f t="shared" si="2"/>
        <v>52</v>
      </c>
      <c r="B78" s="288" t="s">
        <v>2042</v>
      </c>
      <c r="C78" s="289" t="s">
        <v>2019</v>
      </c>
      <c r="D78" s="290">
        <v>39555</v>
      </c>
      <c r="E78" s="353">
        <v>40695</v>
      </c>
      <c r="F78" s="291">
        <v>19472.2593</v>
      </c>
      <c r="G78" s="357" t="s">
        <v>549</v>
      </c>
      <c r="H78" s="289" t="s">
        <v>300</v>
      </c>
      <c r="I78" s="289" t="s">
        <v>828</v>
      </c>
      <c r="J78" s="292"/>
      <c r="K78" s="289"/>
    </row>
    <row r="79" spans="1:11" ht="60">
      <c r="A79" s="134">
        <f t="shared" si="2"/>
        <v>53</v>
      </c>
      <c r="B79" s="57" t="s">
        <v>1105</v>
      </c>
      <c r="C79" s="15" t="s">
        <v>1484</v>
      </c>
      <c r="D79" s="67">
        <v>36074</v>
      </c>
      <c r="E79" s="86">
        <v>40702</v>
      </c>
      <c r="F79" s="58">
        <v>1478.2309</v>
      </c>
      <c r="G79" s="41" t="s">
        <v>1748</v>
      </c>
      <c r="H79" s="15" t="s">
        <v>266</v>
      </c>
      <c r="I79" s="41" t="s">
        <v>1594</v>
      </c>
      <c r="J79" s="59"/>
      <c r="K79" s="328" t="s">
        <v>1205</v>
      </c>
    </row>
    <row r="80" spans="1:11" ht="36">
      <c r="A80" s="134">
        <f t="shared" si="2"/>
        <v>54</v>
      </c>
      <c r="B80" s="57" t="s">
        <v>1590</v>
      </c>
      <c r="C80" s="16" t="s">
        <v>1802</v>
      </c>
      <c r="D80" s="67">
        <v>37581</v>
      </c>
      <c r="E80" s="86">
        <v>40708</v>
      </c>
      <c r="F80" s="58">
        <v>421.1397</v>
      </c>
      <c r="G80" s="343" t="s">
        <v>563</v>
      </c>
      <c r="H80" s="15" t="s">
        <v>300</v>
      </c>
      <c r="I80" s="41" t="s">
        <v>1193</v>
      </c>
      <c r="J80" s="59"/>
      <c r="K80" s="328" t="s">
        <v>1260</v>
      </c>
    </row>
    <row r="81" spans="1:11" ht="48">
      <c r="A81" s="134">
        <f t="shared" si="2"/>
        <v>55</v>
      </c>
      <c r="B81" s="57" t="s">
        <v>1775</v>
      </c>
      <c r="C81" s="16" t="s">
        <v>2043</v>
      </c>
      <c r="D81" s="67">
        <v>38779</v>
      </c>
      <c r="E81" s="86">
        <v>40710</v>
      </c>
      <c r="F81" s="58">
        <v>14447.3291</v>
      </c>
      <c r="G81" s="41" t="s">
        <v>2225</v>
      </c>
      <c r="H81" s="15" t="s">
        <v>266</v>
      </c>
      <c r="I81" s="41" t="s">
        <v>1715</v>
      </c>
      <c r="J81" s="41" t="s">
        <v>649</v>
      </c>
      <c r="K81" s="15"/>
    </row>
    <row r="82" spans="1:11" ht="24">
      <c r="A82" s="134">
        <f t="shared" si="2"/>
        <v>56</v>
      </c>
      <c r="B82" s="57" t="s">
        <v>2253</v>
      </c>
      <c r="C82" s="16" t="s">
        <v>2283</v>
      </c>
      <c r="D82" s="67">
        <v>39406</v>
      </c>
      <c r="E82" s="86">
        <v>40717</v>
      </c>
      <c r="F82" s="58">
        <v>590.4214</v>
      </c>
      <c r="G82" s="41" t="s">
        <v>1237</v>
      </c>
      <c r="H82" s="15" t="s">
        <v>300</v>
      </c>
      <c r="I82" s="41" t="s">
        <v>1589</v>
      </c>
      <c r="J82" s="41"/>
      <c r="K82" s="15"/>
    </row>
    <row r="83" spans="1:11" ht="24">
      <c r="A83" s="134">
        <f t="shared" si="2"/>
        <v>57</v>
      </c>
      <c r="B83" s="57" t="s">
        <v>230</v>
      </c>
      <c r="C83" s="16" t="s">
        <v>2063</v>
      </c>
      <c r="D83" s="87">
        <v>39954</v>
      </c>
      <c r="E83" s="86">
        <v>40765</v>
      </c>
      <c r="F83" s="43">
        <v>1102.419</v>
      </c>
      <c r="G83" s="41" t="s">
        <v>1578</v>
      </c>
      <c r="H83" s="32" t="s">
        <v>1119</v>
      </c>
      <c r="I83" s="32" t="s">
        <v>1496</v>
      </c>
      <c r="J83" s="41"/>
      <c r="K83" s="15"/>
    </row>
    <row r="84" spans="1:11" ht="24">
      <c r="A84" s="134">
        <f t="shared" si="2"/>
        <v>58</v>
      </c>
      <c r="B84" s="57" t="s">
        <v>48</v>
      </c>
      <c r="C84" s="16" t="s">
        <v>1952</v>
      </c>
      <c r="D84" s="87">
        <v>39757</v>
      </c>
      <c r="E84" s="86">
        <v>40770</v>
      </c>
      <c r="F84" s="43">
        <v>758.1259</v>
      </c>
      <c r="G84" s="41" t="s">
        <v>563</v>
      </c>
      <c r="H84" s="41" t="s">
        <v>300</v>
      </c>
      <c r="I84" s="32" t="s">
        <v>451</v>
      </c>
      <c r="J84" s="41"/>
      <c r="K84" s="15"/>
    </row>
    <row r="85" spans="1:11" ht="48">
      <c r="A85" s="134">
        <f t="shared" si="2"/>
        <v>59</v>
      </c>
      <c r="B85" s="57" t="s">
        <v>2178</v>
      </c>
      <c r="C85" s="16" t="s">
        <v>2207</v>
      </c>
      <c r="D85" s="87">
        <v>40410</v>
      </c>
      <c r="E85" s="86">
        <v>40819</v>
      </c>
      <c r="F85" s="43">
        <v>3822.4324</v>
      </c>
      <c r="G85" s="41" t="s">
        <v>2179</v>
      </c>
      <c r="H85" s="32" t="s">
        <v>1119</v>
      </c>
      <c r="I85" s="32" t="s">
        <v>1112</v>
      </c>
      <c r="J85" s="41"/>
      <c r="K85" s="15"/>
    </row>
    <row r="86" spans="1:11" ht="48">
      <c r="A86" s="134">
        <f t="shared" si="2"/>
        <v>60</v>
      </c>
      <c r="B86" s="57" t="s">
        <v>343</v>
      </c>
      <c r="C86" s="16" t="s">
        <v>2063</v>
      </c>
      <c r="D86" s="67">
        <v>39511</v>
      </c>
      <c r="E86" s="86">
        <v>40819</v>
      </c>
      <c r="F86" s="58">
        <v>1661.0665</v>
      </c>
      <c r="G86" s="41" t="s">
        <v>460</v>
      </c>
      <c r="H86" s="15" t="s">
        <v>1119</v>
      </c>
      <c r="I86" s="41" t="s">
        <v>86</v>
      </c>
      <c r="J86" s="41"/>
      <c r="K86" s="15"/>
    </row>
    <row r="87" spans="1:11" ht="24">
      <c r="A87" s="134">
        <f t="shared" si="2"/>
        <v>61</v>
      </c>
      <c r="B87" s="57" t="s">
        <v>531</v>
      </c>
      <c r="C87" s="16" t="s">
        <v>532</v>
      </c>
      <c r="D87" s="87">
        <v>40479</v>
      </c>
      <c r="E87" s="86">
        <v>40836</v>
      </c>
      <c r="F87" s="43">
        <v>1569.1134</v>
      </c>
      <c r="G87" s="41" t="s">
        <v>1261</v>
      </c>
      <c r="H87" s="32" t="s">
        <v>1119</v>
      </c>
      <c r="I87" s="32" t="s">
        <v>1262</v>
      </c>
      <c r="J87" s="41"/>
      <c r="K87" s="15"/>
    </row>
    <row r="88" spans="1:11" ht="24">
      <c r="A88" s="134">
        <f t="shared" si="2"/>
        <v>62</v>
      </c>
      <c r="B88" s="57" t="s">
        <v>1651</v>
      </c>
      <c r="C88" s="16" t="s">
        <v>2202</v>
      </c>
      <c r="D88" s="87">
        <v>40521</v>
      </c>
      <c r="E88" s="86">
        <v>41050</v>
      </c>
      <c r="F88" s="285">
        <v>3771.2578</v>
      </c>
      <c r="G88" s="41" t="s">
        <v>1652</v>
      </c>
      <c r="H88" s="32" t="s">
        <v>1119</v>
      </c>
      <c r="I88" s="32" t="s">
        <v>1062</v>
      </c>
      <c r="J88" s="41"/>
      <c r="K88" s="15"/>
    </row>
    <row r="89" spans="1:17" ht="36">
      <c r="A89" s="134">
        <f t="shared" si="2"/>
        <v>63</v>
      </c>
      <c r="B89" s="57" t="s">
        <v>305</v>
      </c>
      <c r="C89" s="16" t="s">
        <v>2063</v>
      </c>
      <c r="D89" s="87">
        <v>39672</v>
      </c>
      <c r="E89" s="86">
        <v>41170</v>
      </c>
      <c r="F89" s="43">
        <v>2917.8856</v>
      </c>
      <c r="G89" s="41" t="s">
        <v>1690</v>
      </c>
      <c r="H89" s="32" t="s">
        <v>266</v>
      </c>
      <c r="I89" s="32" t="s">
        <v>243</v>
      </c>
      <c r="J89" s="41"/>
      <c r="K89" s="328" t="s">
        <v>1078</v>
      </c>
      <c r="Q89">
        <v>1</v>
      </c>
    </row>
    <row r="90" spans="1:11" ht="24.75" thickBot="1">
      <c r="A90" s="134">
        <f t="shared" si="2"/>
        <v>64</v>
      </c>
      <c r="B90" s="57" t="s">
        <v>189</v>
      </c>
      <c r="C90" s="16" t="s">
        <v>679</v>
      </c>
      <c r="D90" s="87">
        <v>40175</v>
      </c>
      <c r="E90" s="254"/>
      <c r="F90" s="43">
        <v>1216.3292</v>
      </c>
      <c r="G90" s="41" t="s">
        <v>190</v>
      </c>
      <c r="H90" s="32" t="s">
        <v>1119</v>
      </c>
      <c r="I90" s="32" t="s">
        <v>1565</v>
      </c>
      <c r="J90" s="41"/>
      <c r="K90" s="15"/>
    </row>
    <row r="91" spans="1:11" ht="14.25" thickBot="1" thickTop="1">
      <c r="A91" s="66"/>
      <c r="B91" s="216"/>
      <c r="C91" s="206" t="s">
        <v>1614</v>
      </c>
      <c r="D91" s="225"/>
      <c r="E91" s="218"/>
      <c r="F91" s="224">
        <f>SUM(F27:F90)</f>
        <v>149529.96828</v>
      </c>
      <c r="G91" s="226"/>
      <c r="H91" s="226"/>
      <c r="I91" s="221"/>
      <c r="J91" s="192"/>
      <c r="K91" s="227"/>
    </row>
    <row r="92" spans="1:11" ht="13.5" thickTop="1">
      <c r="A92" s="3"/>
      <c r="B92" s="124"/>
      <c r="C92" s="133"/>
      <c r="D92" s="130"/>
      <c r="E92" s="13"/>
      <c r="F92" s="279">
        <f>F21+F91</f>
        <v>168625.31668</v>
      </c>
      <c r="G92" s="113"/>
      <c r="H92" s="113"/>
      <c r="I92" s="128"/>
      <c r="J92" s="82"/>
      <c r="K92" s="280"/>
    </row>
    <row r="93" spans="2:11" ht="15">
      <c r="B93" s="6" t="s">
        <v>1002</v>
      </c>
      <c r="C93" s="82"/>
      <c r="D93" s="13"/>
      <c r="E93" s="92"/>
      <c r="F93" s="125"/>
      <c r="G93" s="126"/>
      <c r="H93" s="127"/>
      <c r="I93" s="126"/>
      <c r="J93" s="128"/>
      <c r="K93" s="113"/>
    </row>
    <row r="94" spans="2:11" ht="15">
      <c r="B94" s="6" t="s">
        <v>288</v>
      </c>
      <c r="C94" s="82"/>
      <c r="D94" s="13"/>
      <c r="E94" s="92"/>
      <c r="F94" s="125"/>
      <c r="G94" s="126"/>
      <c r="H94" s="127"/>
      <c r="I94" s="126"/>
      <c r="J94" s="128"/>
      <c r="K94" s="113"/>
    </row>
    <row r="95" spans="1:11" ht="12.75">
      <c r="A95" s="421" t="s">
        <v>493</v>
      </c>
      <c r="B95" s="419" t="s">
        <v>863</v>
      </c>
      <c r="C95" s="423" t="s">
        <v>198</v>
      </c>
      <c r="D95" s="423" t="s">
        <v>2327</v>
      </c>
      <c r="E95" s="433" t="s">
        <v>492</v>
      </c>
      <c r="F95" s="419" t="s">
        <v>548</v>
      </c>
      <c r="G95" s="419" t="s">
        <v>257</v>
      </c>
      <c r="H95" s="419"/>
      <c r="I95" s="419" t="s">
        <v>2188</v>
      </c>
      <c r="J95" s="419" t="s">
        <v>199</v>
      </c>
      <c r="K95" s="419" t="s">
        <v>1503</v>
      </c>
    </row>
    <row r="96" spans="1:11" ht="12.75">
      <c r="A96" s="422"/>
      <c r="B96" s="420"/>
      <c r="C96" s="420"/>
      <c r="D96" s="420"/>
      <c r="E96" s="434"/>
      <c r="F96" s="420"/>
      <c r="G96" s="419" t="s">
        <v>478</v>
      </c>
      <c r="H96" s="419" t="s">
        <v>1504</v>
      </c>
      <c r="I96" s="420"/>
      <c r="J96" s="420"/>
      <c r="K96" s="420"/>
    </row>
    <row r="97" spans="1:11" ht="12.75">
      <c r="A97" s="432"/>
      <c r="B97" s="431"/>
      <c r="C97" s="431"/>
      <c r="D97" s="431"/>
      <c r="E97" s="431"/>
      <c r="F97" s="431"/>
      <c r="G97" s="419"/>
      <c r="H97" s="419"/>
      <c r="I97" s="431"/>
      <c r="J97" s="431"/>
      <c r="K97" s="431"/>
    </row>
    <row r="98" spans="1:17" ht="12.75">
      <c r="A98" s="134"/>
      <c r="B98" s="57" t="s">
        <v>1505</v>
      </c>
      <c r="C98" s="16"/>
      <c r="D98" s="87"/>
      <c r="E98" s="86"/>
      <c r="F98" s="43"/>
      <c r="G98" s="41"/>
      <c r="H98" s="32"/>
      <c r="I98" s="32"/>
      <c r="J98" s="41"/>
      <c r="K98" s="15"/>
      <c r="Q98">
        <v>1</v>
      </c>
    </row>
    <row r="99" spans="1:14" ht="15">
      <c r="A99" s="3"/>
      <c r="B99" s="6"/>
      <c r="C99" s="82"/>
      <c r="D99" s="13"/>
      <c r="E99" s="92"/>
      <c r="F99" s="125"/>
      <c r="G99" s="126"/>
      <c r="H99" s="127"/>
      <c r="I99" s="126"/>
      <c r="J99" s="128"/>
      <c r="K99" s="113"/>
      <c r="N99">
        <v>1</v>
      </c>
    </row>
    <row r="100" spans="2:11" ht="15">
      <c r="B100" s="6" t="s">
        <v>2210</v>
      </c>
      <c r="C100" s="82"/>
      <c r="D100" s="13"/>
      <c r="E100" s="92"/>
      <c r="F100" s="125"/>
      <c r="G100" s="126"/>
      <c r="H100" s="127"/>
      <c r="I100" s="126"/>
      <c r="J100" s="128"/>
      <c r="K100" s="113"/>
    </row>
    <row r="101" spans="1:11" ht="12.75">
      <c r="A101" s="421" t="s">
        <v>493</v>
      </c>
      <c r="B101" s="419" t="s">
        <v>863</v>
      </c>
      <c r="C101" s="423" t="s">
        <v>198</v>
      </c>
      <c r="D101" s="423" t="s">
        <v>2327</v>
      </c>
      <c r="E101" s="423" t="s">
        <v>984</v>
      </c>
      <c r="F101" s="419" t="s">
        <v>548</v>
      </c>
      <c r="G101" s="419" t="s">
        <v>257</v>
      </c>
      <c r="H101" s="419"/>
      <c r="I101" s="419" t="s">
        <v>2188</v>
      </c>
      <c r="J101" s="419" t="s">
        <v>199</v>
      </c>
      <c r="K101" s="419" t="s">
        <v>1503</v>
      </c>
    </row>
    <row r="102" spans="1:11" ht="12.75">
      <c r="A102" s="422"/>
      <c r="B102" s="420"/>
      <c r="C102" s="420"/>
      <c r="D102" s="420"/>
      <c r="E102" s="420"/>
      <c r="F102" s="420"/>
      <c r="G102" s="419" t="s">
        <v>478</v>
      </c>
      <c r="H102" s="419" t="s">
        <v>1504</v>
      </c>
      <c r="I102" s="420"/>
      <c r="J102" s="420"/>
      <c r="K102" s="420"/>
    </row>
    <row r="103" spans="1:11" ht="12.75">
      <c r="A103" s="432"/>
      <c r="B103" s="431"/>
      <c r="C103" s="431"/>
      <c r="D103" s="431"/>
      <c r="E103" s="431"/>
      <c r="F103" s="431"/>
      <c r="G103" s="419"/>
      <c r="H103" s="419"/>
      <c r="I103" s="431"/>
      <c r="J103" s="431"/>
      <c r="K103" s="431"/>
    </row>
    <row r="104" spans="1:11" ht="24">
      <c r="A104" s="134">
        <v>1</v>
      </c>
      <c r="B104" s="16" t="s">
        <v>1591</v>
      </c>
      <c r="C104" s="16" t="s">
        <v>1802</v>
      </c>
      <c r="D104" s="67">
        <v>37623</v>
      </c>
      <c r="E104" s="93">
        <v>40163</v>
      </c>
      <c r="F104" s="58">
        <v>2513.6678</v>
      </c>
      <c r="G104" s="19" t="s">
        <v>1663</v>
      </c>
      <c r="H104" s="20" t="s">
        <v>300</v>
      </c>
      <c r="I104" s="16" t="s">
        <v>597</v>
      </c>
      <c r="J104" s="18"/>
      <c r="K104" s="31"/>
    </row>
    <row r="105" spans="1:11" ht="36">
      <c r="A105" s="134">
        <f aca="true" t="shared" si="3" ref="A105:A113">A104+1</f>
        <v>2</v>
      </c>
      <c r="B105" s="16" t="s">
        <v>1219</v>
      </c>
      <c r="C105" s="16" t="s">
        <v>1786</v>
      </c>
      <c r="D105" s="67">
        <v>38883</v>
      </c>
      <c r="E105" s="93">
        <v>39926</v>
      </c>
      <c r="F105" s="58">
        <v>6043.7091</v>
      </c>
      <c r="G105" s="19" t="s">
        <v>2226</v>
      </c>
      <c r="H105" s="20" t="s">
        <v>266</v>
      </c>
      <c r="I105" s="16" t="s">
        <v>740</v>
      </c>
      <c r="J105" s="18"/>
      <c r="K105" s="31"/>
    </row>
    <row r="106" spans="1:11" ht="24">
      <c r="A106" s="134">
        <f t="shared" si="3"/>
        <v>3</v>
      </c>
      <c r="B106" s="16" t="s">
        <v>131</v>
      </c>
      <c r="C106" s="16" t="s">
        <v>132</v>
      </c>
      <c r="D106" s="87">
        <v>39636</v>
      </c>
      <c r="E106" s="93">
        <v>40148</v>
      </c>
      <c r="F106" s="43">
        <v>1253.774</v>
      </c>
      <c r="G106" s="19" t="s">
        <v>665</v>
      </c>
      <c r="H106" s="20" t="s">
        <v>300</v>
      </c>
      <c r="I106" s="16" t="s">
        <v>2262</v>
      </c>
      <c r="J106" s="18"/>
      <c r="K106" s="31"/>
    </row>
    <row r="107" spans="1:11" ht="60">
      <c r="A107" s="134">
        <f t="shared" si="3"/>
        <v>4</v>
      </c>
      <c r="B107" s="57" t="s">
        <v>208</v>
      </c>
      <c r="C107" s="16" t="s">
        <v>2070</v>
      </c>
      <c r="D107" s="87">
        <v>39738</v>
      </c>
      <c r="E107" s="93">
        <v>40176</v>
      </c>
      <c r="F107" s="43">
        <v>2025.3898</v>
      </c>
      <c r="G107" s="41" t="s">
        <v>557</v>
      </c>
      <c r="H107" s="32" t="s">
        <v>300</v>
      </c>
      <c r="I107" s="32" t="s">
        <v>317</v>
      </c>
      <c r="J107" s="18"/>
      <c r="K107" s="15" t="s">
        <v>1156</v>
      </c>
    </row>
    <row r="108" spans="1:11" ht="24">
      <c r="A108" s="134">
        <f t="shared" si="3"/>
        <v>5</v>
      </c>
      <c r="B108" s="16" t="s">
        <v>1671</v>
      </c>
      <c r="C108" s="16" t="s">
        <v>883</v>
      </c>
      <c r="D108" s="87">
        <v>39749</v>
      </c>
      <c r="E108" s="93">
        <v>40148</v>
      </c>
      <c r="F108" s="43">
        <v>2527.0296</v>
      </c>
      <c r="G108" s="19" t="s">
        <v>1308</v>
      </c>
      <c r="H108" s="20" t="s">
        <v>266</v>
      </c>
      <c r="I108" s="16" t="s">
        <v>1672</v>
      </c>
      <c r="J108" s="18"/>
      <c r="K108" s="31"/>
    </row>
    <row r="109" spans="1:11" ht="36">
      <c r="A109" s="134">
        <f t="shared" si="3"/>
        <v>6</v>
      </c>
      <c r="B109" s="16" t="s">
        <v>87</v>
      </c>
      <c r="C109" s="16" t="s">
        <v>679</v>
      </c>
      <c r="D109" s="87">
        <v>39763</v>
      </c>
      <c r="E109" s="93">
        <v>40114</v>
      </c>
      <c r="F109" s="43">
        <v>2184.5237</v>
      </c>
      <c r="G109" s="19" t="s">
        <v>225</v>
      </c>
      <c r="H109" s="20" t="s">
        <v>1119</v>
      </c>
      <c r="I109" s="16" t="s">
        <v>1236</v>
      </c>
      <c r="J109" s="18"/>
      <c r="K109" s="31"/>
    </row>
    <row r="110" spans="1:11" ht="24">
      <c r="A110" s="134">
        <f t="shared" si="3"/>
        <v>7</v>
      </c>
      <c r="B110" s="215" t="s">
        <v>430</v>
      </c>
      <c r="C110" s="215" t="s">
        <v>431</v>
      </c>
      <c r="D110" s="284">
        <v>39785</v>
      </c>
      <c r="E110" s="314">
        <v>40176</v>
      </c>
      <c r="F110" s="43">
        <v>759.1186</v>
      </c>
      <c r="G110" s="315" t="s">
        <v>1114</v>
      </c>
      <c r="H110" s="316" t="s">
        <v>300</v>
      </c>
      <c r="I110" s="215" t="s">
        <v>197</v>
      </c>
      <c r="J110" s="317"/>
      <c r="K110" s="318"/>
    </row>
    <row r="111" spans="1:11" ht="24">
      <c r="A111" s="134">
        <f t="shared" si="3"/>
        <v>8</v>
      </c>
      <c r="B111" s="57" t="s">
        <v>782</v>
      </c>
      <c r="C111" s="16" t="s">
        <v>651</v>
      </c>
      <c r="D111" s="67">
        <v>39219</v>
      </c>
      <c r="E111" s="86">
        <v>40645</v>
      </c>
      <c r="F111" s="58">
        <v>417.7789</v>
      </c>
      <c r="G111" s="15" t="s">
        <v>1767</v>
      </c>
      <c r="H111" s="15" t="s">
        <v>300</v>
      </c>
      <c r="I111" s="41" t="s">
        <v>1718</v>
      </c>
      <c r="J111" s="59"/>
      <c r="K111" s="15" t="s">
        <v>657</v>
      </c>
    </row>
    <row r="112" spans="1:11" ht="36">
      <c r="A112" s="134">
        <f t="shared" si="3"/>
        <v>9</v>
      </c>
      <c r="B112" s="57" t="s">
        <v>783</v>
      </c>
      <c r="C112" s="16" t="s">
        <v>927</v>
      </c>
      <c r="D112" s="67">
        <v>39647</v>
      </c>
      <c r="E112" s="86">
        <v>40645</v>
      </c>
      <c r="F112" s="58">
        <v>2717.5448</v>
      </c>
      <c r="G112" s="15" t="s">
        <v>920</v>
      </c>
      <c r="H112" s="15" t="s">
        <v>266</v>
      </c>
      <c r="I112" s="41" t="s">
        <v>921</v>
      </c>
      <c r="J112" s="16" t="s">
        <v>1545</v>
      </c>
      <c r="K112" s="15" t="s">
        <v>658</v>
      </c>
    </row>
    <row r="113" spans="1:11" ht="36.75" thickBot="1">
      <c r="A113" s="134">
        <f t="shared" si="3"/>
        <v>10</v>
      </c>
      <c r="B113" s="57" t="s">
        <v>2126</v>
      </c>
      <c r="C113" s="16" t="s">
        <v>1545</v>
      </c>
      <c r="D113" s="67">
        <v>39329</v>
      </c>
      <c r="E113" s="86">
        <v>40696</v>
      </c>
      <c r="F113" s="58">
        <v>458.0921</v>
      </c>
      <c r="G113" s="15" t="s">
        <v>767</v>
      </c>
      <c r="H113" s="15" t="s">
        <v>1119</v>
      </c>
      <c r="I113" s="41" t="s">
        <v>797</v>
      </c>
      <c r="J113" s="41"/>
      <c r="K113" s="41" t="s">
        <v>306</v>
      </c>
    </row>
    <row r="114" spans="1:11" ht="14.25" thickBot="1" thickTop="1">
      <c r="A114" s="303"/>
      <c r="B114" s="319"/>
      <c r="C114" s="297"/>
      <c r="D114" s="299"/>
      <c r="E114" s="305"/>
      <c r="F114" s="308">
        <f>SUM(F104:F112)</f>
        <v>20442.5363</v>
      </c>
      <c r="G114" s="306"/>
      <c r="H114" s="307"/>
      <c r="I114" s="306"/>
      <c r="J114" s="302"/>
      <c r="K114" s="301"/>
    </row>
    <row r="115" spans="2:11" ht="15.75" thickTop="1">
      <c r="B115" s="6" t="s">
        <v>284</v>
      </c>
      <c r="C115" s="82"/>
      <c r="D115" s="13"/>
      <c r="E115" s="92"/>
      <c r="F115" s="125"/>
      <c r="G115" s="126"/>
      <c r="H115" s="127"/>
      <c r="I115" s="126"/>
      <c r="J115" s="128"/>
      <c r="K115" s="113"/>
    </row>
    <row r="116" spans="1:11" ht="12.75">
      <c r="A116" s="421" t="s">
        <v>493</v>
      </c>
      <c r="B116" s="419" t="s">
        <v>863</v>
      </c>
      <c r="C116" s="423" t="s">
        <v>198</v>
      </c>
      <c r="D116" s="423" t="s">
        <v>2327</v>
      </c>
      <c r="E116" s="433" t="s">
        <v>2208</v>
      </c>
      <c r="F116" s="419" t="s">
        <v>548</v>
      </c>
      <c r="G116" s="419" t="s">
        <v>257</v>
      </c>
      <c r="H116" s="419"/>
      <c r="I116" s="419" t="s">
        <v>2188</v>
      </c>
      <c r="J116" s="419" t="s">
        <v>199</v>
      </c>
      <c r="K116" s="419" t="s">
        <v>1503</v>
      </c>
    </row>
    <row r="117" spans="1:11" ht="12.75">
      <c r="A117" s="422"/>
      <c r="B117" s="420"/>
      <c r="C117" s="420"/>
      <c r="D117" s="420"/>
      <c r="E117" s="434"/>
      <c r="F117" s="420"/>
      <c r="G117" s="419" t="s">
        <v>478</v>
      </c>
      <c r="H117" s="419" t="s">
        <v>1504</v>
      </c>
      <c r="I117" s="420"/>
      <c r="J117" s="420"/>
      <c r="K117" s="420"/>
    </row>
    <row r="118" spans="1:11" ht="12.75">
      <c r="A118" s="432"/>
      <c r="B118" s="431"/>
      <c r="C118" s="431"/>
      <c r="D118" s="431"/>
      <c r="E118" s="431"/>
      <c r="F118" s="431"/>
      <c r="G118" s="419"/>
      <c r="H118" s="419"/>
      <c r="I118" s="431"/>
      <c r="J118" s="431"/>
      <c r="K118" s="431"/>
    </row>
    <row r="119" spans="1:11" ht="84">
      <c r="A119" s="134">
        <f>A118+1</f>
        <v>1</v>
      </c>
      <c r="B119" s="57" t="s">
        <v>1106</v>
      </c>
      <c r="C119" s="15" t="s">
        <v>1003</v>
      </c>
      <c r="D119" s="67">
        <v>36447</v>
      </c>
      <c r="E119" s="86">
        <v>39575</v>
      </c>
      <c r="F119" s="58">
        <v>299.3874</v>
      </c>
      <c r="G119" s="15" t="s">
        <v>556</v>
      </c>
      <c r="H119" s="15" t="s">
        <v>300</v>
      </c>
      <c r="I119" s="41" t="s">
        <v>1046</v>
      </c>
      <c r="J119" s="41" t="s">
        <v>228</v>
      </c>
      <c r="K119" s="15" t="s">
        <v>2209</v>
      </c>
    </row>
    <row r="120" spans="1:11" ht="60">
      <c r="A120" s="134">
        <f>A119+1</f>
        <v>2</v>
      </c>
      <c r="B120" s="57" t="s">
        <v>1912</v>
      </c>
      <c r="C120" s="16" t="s">
        <v>2224</v>
      </c>
      <c r="D120" s="67">
        <v>39420</v>
      </c>
      <c r="E120" s="86">
        <v>40098</v>
      </c>
      <c r="F120" s="58">
        <v>2715.8077</v>
      </c>
      <c r="G120" s="15" t="s">
        <v>955</v>
      </c>
      <c r="H120" s="15" t="s">
        <v>300</v>
      </c>
      <c r="I120" s="41" t="s">
        <v>327</v>
      </c>
      <c r="J120" s="41"/>
      <c r="K120" s="15" t="s">
        <v>975</v>
      </c>
    </row>
    <row r="121" spans="1:11" ht="84.75" thickBot="1">
      <c r="A121" s="313">
        <f>A120+1</f>
        <v>3</v>
      </c>
      <c r="B121" s="283" t="s">
        <v>1832</v>
      </c>
      <c r="C121" s="215" t="s">
        <v>913</v>
      </c>
      <c r="D121" s="111">
        <v>39610</v>
      </c>
      <c r="E121" s="309"/>
      <c r="F121" s="257">
        <v>299.3824</v>
      </c>
      <c r="G121" s="109" t="s">
        <v>1114</v>
      </c>
      <c r="H121" s="109" t="s">
        <v>300</v>
      </c>
      <c r="I121" s="213" t="s">
        <v>317</v>
      </c>
      <c r="J121" s="213"/>
      <c r="K121" s="109" t="s">
        <v>1488</v>
      </c>
    </row>
    <row r="122" spans="1:11" ht="14.25" thickBot="1" thickTop="1">
      <c r="A122" s="303"/>
      <c r="B122" s="319"/>
      <c r="C122" s="297"/>
      <c r="D122" s="299"/>
      <c r="E122" s="305"/>
      <c r="F122" s="308">
        <f>SUM(F119:F121)</f>
        <v>3314.5775</v>
      </c>
      <c r="G122" s="306"/>
      <c r="H122" s="307"/>
      <c r="I122" s="306"/>
      <c r="J122" s="302"/>
      <c r="K122" s="301"/>
    </row>
    <row r="123" spans="2:11" ht="15.75" thickTop="1">
      <c r="B123" s="6" t="s">
        <v>286</v>
      </c>
      <c r="C123" s="82"/>
      <c r="D123" s="13"/>
      <c r="E123" s="92"/>
      <c r="F123" s="125"/>
      <c r="G123" s="126"/>
      <c r="H123" s="127"/>
      <c r="I123" s="126"/>
      <c r="J123" s="128"/>
      <c r="K123" s="113"/>
    </row>
    <row r="124" spans="1:11" ht="12.75">
      <c r="A124" s="421" t="s">
        <v>493</v>
      </c>
      <c r="B124" s="419" t="s">
        <v>863</v>
      </c>
      <c r="C124" s="423" t="s">
        <v>198</v>
      </c>
      <c r="D124" s="423" t="s">
        <v>2327</v>
      </c>
      <c r="E124" s="433" t="s">
        <v>287</v>
      </c>
      <c r="F124" s="419" t="s">
        <v>548</v>
      </c>
      <c r="G124" s="419" t="s">
        <v>257</v>
      </c>
      <c r="H124" s="419"/>
      <c r="I124" s="419" t="s">
        <v>2188</v>
      </c>
      <c r="J124" s="419" t="s">
        <v>199</v>
      </c>
      <c r="K124" s="419" t="s">
        <v>1503</v>
      </c>
    </row>
    <row r="125" spans="1:11" ht="12.75">
      <c r="A125" s="422"/>
      <c r="B125" s="420"/>
      <c r="C125" s="420"/>
      <c r="D125" s="420"/>
      <c r="E125" s="434"/>
      <c r="F125" s="420"/>
      <c r="G125" s="419" t="s">
        <v>478</v>
      </c>
      <c r="H125" s="419" t="s">
        <v>1504</v>
      </c>
      <c r="I125" s="420"/>
      <c r="J125" s="420"/>
      <c r="K125" s="420"/>
    </row>
    <row r="126" spans="1:11" ht="12.75">
      <c r="A126" s="432"/>
      <c r="B126" s="431"/>
      <c r="C126" s="431"/>
      <c r="D126" s="431"/>
      <c r="E126" s="431"/>
      <c r="F126" s="431"/>
      <c r="G126" s="419"/>
      <c r="H126" s="419"/>
      <c r="I126" s="431"/>
      <c r="J126" s="431"/>
      <c r="K126" s="431"/>
    </row>
    <row r="127" spans="1:11" ht="48">
      <c r="A127" s="134">
        <v>1</v>
      </c>
      <c r="B127" s="57" t="s">
        <v>214</v>
      </c>
      <c r="C127" s="16" t="s">
        <v>2146</v>
      </c>
      <c r="D127" s="87">
        <v>39672</v>
      </c>
      <c r="E127" s="67">
        <v>40462</v>
      </c>
      <c r="F127" s="43">
        <v>1671.4328</v>
      </c>
      <c r="G127" s="32" t="s">
        <v>758</v>
      </c>
      <c r="H127" s="32" t="s">
        <v>300</v>
      </c>
      <c r="I127" s="32" t="s">
        <v>2233</v>
      </c>
      <c r="J127" s="41"/>
      <c r="K127" s="16" t="s">
        <v>1407</v>
      </c>
    </row>
    <row r="128" spans="1:11" ht="48">
      <c r="A128" s="134">
        <f aca="true" t="shared" si="4" ref="A128:A138">A127+1</f>
        <v>2</v>
      </c>
      <c r="B128" s="57" t="s">
        <v>538</v>
      </c>
      <c r="C128" s="16" t="s">
        <v>539</v>
      </c>
      <c r="D128" s="67">
        <v>39307</v>
      </c>
      <c r="E128" s="67">
        <v>40469</v>
      </c>
      <c r="F128" s="58">
        <v>832.6379</v>
      </c>
      <c r="G128" s="15" t="s">
        <v>536</v>
      </c>
      <c r="H128" s="15" t="s">
        <v>1119</v>
      </c>
      <c r="I128" s="41" t="s">
        <v>553</v>
      </c>
      <c r="J128" s="59"/>
      <c r="K128" s="16" t="s">
        <v>519</v>
      </c>
    </row>
    <row r="129" spans="1:11" ht="84">
      <c r="A129" s="134">
        <f t="shared" si="4"/>
        <v>3</v>
      </c>
      <c r="B129" s="57" t="s">
        <v>1087</v>
      </c>
      <c r="C129" s="16" t="s">
        <v>956</v>
      </c>
      <c r="D129" s="67">
        <v>39359</v>
      </c>
      <c r="E129" s="67">
        <v>40469</v>
      </c>
      <c r="F129" s="58">
        <v>1582.4194</v>
      </c>
      <c r="G129" s="15" t="s">
        <v>1030</v>
      </c>
      <c r="H129" s="15" t="s">
        <v>266</v>
      </c>
      <c r="I129" s="41" t="s">
        <v>2293</v>
      </c>
      <c r="J129" s="41"/>
      <c r="K129" s="15" t="s">
        <v>1844</v>
      </c>
    </row>
    <row r="130" spans="1:11" ht="48">
      <c r="A130" s="134">
        <f t="shared" si="4"/>
        <v>4</v>
      </c>
      <c r="B130" s="57" t="s">
        <v>677</v>
      </c>
      <c r="C130" s="16" t="s">
        <v>1225</v>
      </c>
      <c r="D130" s="87">
        <v>40126</v>
      </c>
      <c r="E130" s="86">
        <v>40518</v>
      </c>
      <c r="F130" s="43">
        <v>1176.7616</v>
      </c>
      <c r="G130" s="15" t="s">
        <v>1564</v>
      </c>
      <c r="H130" s="32" t="s">
        <v>266</v>
      </c>
      <c r="I130" s="32" t="s">
        <v>1565</v>
      </c>
      <c r="J130" s="41"/>
      <c r="K130" s="15" t="s">
        <v>1329</v>
      </c>
    </row>
    <row r="131" spans="1:11" ht="48">
      <c r="A131" s="134">
        <f t="shared" si="4"/>
        <v>5</v>
      </c>
      <c r="B131" s="57" t="s">
        <v>933</v>
      </c>
      <c r="C131" s="16" t="s">
        <v>850</v>
      </c>
      <c r="D131" s="67">
        <v>39534</v>
      </c>
      <c r="E131" s="86">
        <v>40521</v>
      </c>
      <c r="F131" s="58">
        <v>839.7629</v>
      </c>
      <c r="G131" s="15" t="s">
        <v>466</v>
      </c>
      <c r="H131" s="15" t="s">
        <v>1119</v>
      </c>
      <c r="I131" s="41" t="s">
        <v>569</v>
      </c>
      <c r="J131" s="41"/>
      <c r="K131" s="16" t="s">
        <v>1330</v>
      </c>
    </row>
    <row r="132" spans="1:11" ht="48">
      <c r="A132" s="134">
        <f t="shared" si="4"/>
        <v>6</v>
      </c>
      <c r="B132" s="256" t="s">
        <v>612</v>
      </c>
      <c r="C132" s="109" t="s">
        <v>2020</v>
      </c>
      <c r="D132" s="111">
        <v>39563</v>
      </c>
      <c r="E132" s="172">
        <v>40535</v>
      </c>
      <c r="F132" s="257">
        <v>1143.7421</v>
      </c>
      <c r="G132" s="258" t="s">
        <v>2069</v>
      </c>
      <c r="H132" s="109" t="s">
        <v>300</v>
      </c>
      <c r="I132" s="109" t="s">
        <v>829</v>
      </c>
      <c r="J132" s="128"/>
      <c r="K132" s="215" t="s">
        <v>925</v>
      </c>
    </row>
    <row r="133" spans="1:11" ht="84">
      <c r="A133" s="134">
        <f t="shared" si="4"/>
        <v>7</v>
      </c>
      <c r="B133" s="57" t="s">
        <v>2033</v>
      </c>
      <c r="C133" s="16" t="s">
        <v>652</v>
      </c>
      <c r="D133" s="67" t="s">
        <v>961</v>
      </c>
      <c r="E133" s="86">
        <v>40591</v>
      </c>
      <c r="F133" s="58">
        <v>1770.4975</v>
      </c>
      <c r="G133" s="15" t="s">
        <v>90</v>
      </c>
      <c r="H133" s="15" t="s">
        <v>300</v>
      </c>
      <c r="I133" s="41" t="s">
        <v>327</v>
      </c>
      <c r="J133" s="41"/>
      <c r="K133" s="15" t="s">
        <v>1845</v>
      </c>
    </row>
    <row r="134" spans="1:11" ht="48">
      <c r="A134" s="134">
        <f t="shared" si="4"/>
        <v>8</v>
      </c>
      <c r="B134" s="57" t="s">
        <v>1665</v>
      </c>
      <c r="C134" s="16" t="s">
        <v>1666</v>
      </c>
      <c r="D134" s="87">
        <v>40276</v>
      </c>
      <c r="E134" s="86">
        <v>40639</v>
      </c>
      <c r="F134" s="43">
        <v>726.1211</v>
      </c>
      <c r="G134" s="15" t="s">
        <v>31</v>
      </c>
      <c r="H134" s="32" t="s">
        <v>1119</v>
      </c>
      <c r="I134" s="32" t="s">
        <v>569</v>
      </c>
      <c r="J134" s="41"/>
      <c r="K134" s="16" t="s">
        <v>519</v>
      </c>
    </row>
    <row r="135" spans="1:11" ht="48">
      <c r="A135" s="134">
        <f t="shared" si="4"/>
        <v>9</v>
      </c>
      <c r="B135" s="57" t="s">
        <v>2125</v>
      </c>
      <c r="C135" s="16" t="s">
        <v>956</v>
      </c>
      <c r="D135" s="67">
        <v>39329</v>
      </c>
      <c r="E135" s="86">
        <v>40645</v>
      </c>
      <c r="F135" s="58">
        <v>2586.7442</v>
      </c>
      <c r="G135" s="15" t="s">
        <v>604</v>
      </c>
      <c r="H135" s="15" t="s">
        <v>266</v>
      </c>
      <c r="I135" s="41" t="s">
        <v>1861</v>
      </c>
      <c r="J135" s="41"/>
      <c r="K135" s="16" t="s">
        <v>1407</v>
      </c>
    </row>
    <row r="136" spans="1:11" ht="48">
      <c r="A136" s="134">
        <f t="shared" si="4"/>
        <v>10</v>
      </c>
      <c r="B136" s="57" t="s">
        <v>885</v>
      </c>
      <c r="C136" s="16" t="s">
        <v>679</v>
      </c>
      <c r="D136" s="87">
        <v>40057</v>
      </c>
      <c r="E136" s="86">
        <v>40646</v>
      </c>
      <c r="F136" s="43">
        <v>1369.8785</v>
      </c>
      <c r="G136" s="15" t="s">
        <v>777</v>
      </c>
      <c r="H136" s="32" t="s">
        <v>1119</v>
      </c>
      <c r="I136" s="32" t="s">
        <v>1448</v>
      </c>
      <c r="J136" s="41"/>
      <c r="K136" s="15" t="s">
        <v>289</v>
      </c>
    </row>
    <row r="137" spans="1:11" ht="36">
      <c r="A137" s="134">
        <f t="shared" si="4"/>
        <v>11</v>
      </c>
      <c r="B137" s="57" t="s">
        <v>2192</v>
      </c>
      <c r="C137" s="16" t="s">
        <v>655</v>
      </c>
      <c r="D137" s="67">
        <v>39496</v>
      </c>
      <c r="E137" s="86">
        <v>40938</v>
      </c>
      <c r="F137" s="58">
        <v>624.0332</v>
      </c>
      <c r="G137" s="41" t="s">
        <v>1237</v>
      </c>
      <c r="H137" s="15" t="s">
        <v>300</v>
      </c>
      <c r="I137" s="41" t="s">
        <v>2092</v>
      </c>
      <c r="J137" s="41"/>
      <c r="K137" s="15" t="s">
        <v>919</v>
      </c>
    </row>
    <row r="138" spans="1:11" ht="48.75" thickBot="1">
      <c r="A138" s="134">
        <f t="shared" si="4"/>
        <v>12</v>
      </c>
      <c r="B138" s="57" t="s">
        <v>1546</v>
      </c>
      <c r="C138" s="16" t="s">
        <v>1585</v>
      </c>
      <c r="D138" s="87">
        <v>40513</v>
      </c>
      <c r="E138" s="86">
        <v>41257</v>
      </c>
      <c r="F138" s="43">
        <v>84.1495</v>
      </c>
      <c r="G138" s="41" t="s">
        <v>820</v>
      </c>
      <c r="H138" s="32" t="s">
        <v>1119</v>
      </c>
      <c r="I138" s="32" t="s">
        <v>1547</v>
      </c>
      <c r="J138" s="41"/>
      <c r="K138" s="15" t="s">
        <v>1710</v>
      </c>
    </row>
    <row r="139" spans="1:11" ht="14.25" thickBot="1" thickTop="1">
      <c r="A139" s="295"/>
      <c r="B139" s="296"/>
      <c r="C139" s="297"/>
      <c r="D139" s="298"/>
      <c r="E139" s="299"/>
      <c r="F139" s="300">
        <f>SUM(F127:F138)</f>
        <v>14408.1807</v>
      </c>
      <c r="G139" s="301"/>
      <c r="H139" s="301"/>
      <c r="I139" s="302"/>
      <c r="J139" s="302"/>
      <c r="K139" s="320"/>
    </row>
    <row r="140" spans="2:11" ht="15.75" thickTop="1">
      <c r="B140" s="6" t="s">
        <v>1440</v>
      </c>
      <c r="C140" s="82"/>
      <c r="D140" s="130"/>
      <c r="E140" s="10"/>
      <c r="F140" s="129"/>
      <c r="G140" s="113"/>
      <c r="H140" s="113"/>
      <c r="I140" s="128"/>
      <c r="J140" s="128"/>
      <c r="K140" s="113"/>
    </row>
    <row r="141" spans="1:11" ht="12.75">
      <c r="A141" s="421" t="s">
        <v>493</v>
      </c>
      <c r="B141" s="419" t="s">
        <v>863</v>
      </c>
      <c r="C141" s="423" t="s">
        <v>198</v>
      </c>
      <c r="D141" s="423" t="s">
        <v>2327</v>
      </c>
      <c r="E141" s="433" t="s">
        <v>1595</v>
      </c>
      <c r="F141" s="419" t="s">
        <v>548</v>
      </c>
      <c r="G141" s="419" t="s">
        <v>257</v>
      </c>
      <c r="H141" s="419"/>
      <c r="I141" s="419" t="s">
        <v>2188</v>
      </c>
      <c r="J141" s="419" t="s">
        <v>199</v>
      </c>
      <c r="K141" s="419" t="s">
        <v>1503</v>
      </c>
    </row>
    <row r="142" spans="1:11" ht="12.75">
      <c r="A142" s="422"/>
      <c r="B142" s="420"/>
      <c r="C142" s="420"/>
      <c r="D142" s="420"/>
      <c r="E142" s="434"/>
      <c r="F142" s="420"/>
      <c r="G142" s="419" t="s">
        <v>478</v>
      </c>
      <c r="H142" s="419" t="s">
        <v>1504</v>
      </c>
      <c r="I142" s="420"/>
      <c r="J142" s="420"/>
      <c r="K142" s="420"/>
    </row>
    <row r="143" spans="1:11" ht="12.75">
      <c r="A143" s="432"/>
      <c r="B143" s="431"/>
      <c r="C143" s="431"/>
      <c r="D143" s="431"/>
      <c r="E143" s="431"/>
      <c r="F143" s="431"/>
      <c r="G143" s="419"/>
      <c r="H143" s="419"/>
      <c r="I143" s="431"/>
      <c r="J143" s="431"/>
      <c r="K143" s="431"/>
    </row>
    <row r="144" spans="1:11" ht="105.75">
      <c r="A144" s="131">
        <v>1</v>
      </c>
      <c r="B144" s="57" t="s">
        <v>2099</v>
      </c>
      <c r="C144" s="16" t="s">
        <v>656</v>
      </c>
      <c r="D144" s="67">
        <v>39517</v>
      </c>
      <c r="E144" s="67">
        <v>39720</v>
      </c>
      <c r="F144" s="58">
        <v>4918.2848</v>
      </c>
      <c r="G144" s="15" t="s">
        <v>344</v>
      </c>
      <c r="H144" s="15" t="s">
        <v>1080</v>
      </c>
      <c r="I144" s="41" t="s">
        <v>903</v>
      </c>
      <c r="J144" s="41"/>
      <c r="K144" s="15" t="s">
        <v>307</v>
      </c>
    </row>
    <row r="145" spans="1:11" ht="101.25">
      <c r="A145" s="131">
        <f>A144+1</f>
        <v>2</v>
      </c>
      <c r="B145" s="57" t="s">
        <v>830</v>
      </c>
      <c r="C145" s="16" t="s">
        <v>1285</v>
      </c>
      <c r="D145" s="67">
        <v>39570</v>
      </c>
      <c r="E145" s="111">
        <v>39986</v>
      </c>
      <c r="F145" s="58">
        <v>1774.4369</v>
      </c>
      <c r="G145" s="15" t="s">
        <v>1395</v>
      </c>
      <c r="H145" s="15" t="s">
        <v>266</v>
      </c>
      <c r="I145" s="41" t="s">
        <v>833</v>
      </c>
      <c r="J145" s="41"/>
      <c r="K145" s="36" t="s">
        <v>1427</v>
      </c>
    </row>
    <row r="146" spans="1:11" ht="24.75" thickBot="1">
      <c r="A146" s="131">
        <f>A145+1</f>
        <v>3</v>
      </c>
      <c r="B146" s="283" t="s">
        <v>794</v>
      </c>
      <c r="C146" s="109" t="s">
        <v>800</v>
      </c>
      <c r="D146" s="111">
        <v>35226</v>
      </c>
      <c r="E146" s="309"/>
      <c r="F146" s="257">
        <v>243</v>
      </c>
      <c r="G146" s="109" t="s">
        <v>1746</v>
      </c>
      <c r="H146" s="109" t="s">
        <v>266</v>
      </c>
      <c r="I146" s="213" t="s">
        <v>799</v>
      </c>
      <c r="J146" s="310"/>
      <c r="K146" s="109" t="s">
        <v>1990</v>
      </c>
    </row>
    <row r="147" spans="1:11" ht="15" thickBot="1" thickTop="1">
      <c r="A147" s="295"/>
      <c r="B147" s="296"/>
      <c r="C147" s="301"/>
      <c r="D147" s="298"/>
      <c r="E147" s="299"/>
      <c r="F147" s="300">
        <f>SUM(F144:F146)</f>
        <v>6935.7217</v>
      </c>
      <c r="G147" s="301"/>
      <c r="H147" s="301"/>
      <c r="I147" s="302"/>
      <c r="J147" s="311"/>
      <c r="K147" s="301"/>
    </row>
    <row r="148" spans="1:11" ht="14.25" thickTop="1">
      <c r="A148" s="312"/>
      <c r="B148" s="124"/>
      <c r="C148" s="113"/>
      <c r="D148" s="130"/>
      <c r="E148" s="13"/>
      <c r="F148" s="129">
        <f>F99+F114+F122+F139+F147</f>
        <v>45101.016200000005</v>
      </c>
      <c r="G148" s="113"/>
      <c r="H148" s="113"/>
      <c r="I148" s="128"/>
      <c r="J148" s="282"/>
      <c r="K148" s="113"/>
    </row>
    <row r="149" spans="1:11" ht="15">
      <c r="A149" s="6" t="s">
        <v>854</v>
      </c>
      <c r="C149" s="82"/>
      <c r="D149" s="13"/>
      <c r="E149" s="92"/>
      <c r="F149" s="125"/>
      <c r="G149" s="126"/>
      <c r="H149" s="127"/>
      <c r="I149" s="126"/>
      <c r="J149" s="128"/>
      <c r="K149" s="113"/>
    </row>
    <row r="150" spans="1:11" ht="12.75">
      <c r="A150" s="421" t="s">
        <v>493</v>
      </c>
      <c r="B150" s="419" t="s">
        <v>863</v>
      </c>
      <c r="C150" s="423" t="s">
        <v>198</v>
      </c>
      <c r="D150" s="423" t="s">
        <v>2327</v>
      </c>
      <c r="E150" s="433" t="s">
        <v>287</v>
      </c>
      <c r="F150" s="419" t="s">
        <v>548</v>
      </c>
      <c r="G150" s="419" t="s">
        <v>257</v>
      </c>
      <c r="H150" s="419"/>
      <c r="I150" s="419" t="s">
        <v>2188</v>
      </c>
      <c r="J150" s="419" t="s">
        <v>199</v>
      </c>
      <c r="K150" s="419" t="s">
        <v>1503</v>
      </c>
    </row>
    <row r="151" spans="1:11" ht="12.75">
      <c r="A151" s="422"/>
      <c r="B151" s="420"/>
      <c r="C151" s="420"/>
      <c r="D151" s="420"/>
      <c r="E151" s="434"/>
      <c r="F151" s="420"/>
      <c r="G151" s="419" t="s">
        <v>478</v>
      </c>
      <c r="H151" s="419" t="s">
        <v>1504</v>
      </c>
      <c r="I151" s="420"/>
      <c r="J151" s="420"/>
      <c r="K151" s="420"/>
    </row>
    <row r="152" spans="1:11" ht="12.75">
      <c r="A152" s="432"/>
      <c r="B152" s="431"/>
      <c r="C152" s="431"/>
      <c r="D152" s="431"/>
      <c r="E152" s="431"/>
      <c r="F152" s="431"/>
      <c r="G152" s="419"/>
      <c r="H152" s="419"/>
      <c r="I152" s="431"/>
      <c r="J152" s="431"/>
      <c r="K152" s="431"/>
    </row>
    <row r="153" spans="1:11" ht="36">
      <c r="A153" s="39">
        <v>1</v>
      </c>
      <c r="B153" s="94" t="s">
        <v>2159</v>
      </c>
      <c r="C153" s="15" t="s">
        <v>2105</v>
      </c>
      <c r="D153" s="67">
        <v>35139</v>
      </c>
      <c r="E153" s="87">
        <v>35314</v>
      </c>
      <c r="F153" s="58">
        <v>10206</v>
      </c>
      <c r="G153" s="15" t="s">
        <v>247</v>
      </c>
      <c r="H153" s="15" t="s">
        <v>1119</v>
      </c>
      <c r="I153" s="41" t="s">
        <v>849</v>
      </c>
      <c r="J153" s="41"/>
      <c r="K153" s="15" t="s">
        <v>926</v>
      </c>
    </row>
    <row r="154" spans="1:11" ht="36">
      <c r="A154" s="39">
        <f aca="true" t="shared" si="5" ref="A154:A217">SUM(A153+1)</f>
        <v>2</v>
      </c>
      <c r="B154" s="94" t="s">
        <v>140</v>
      </c>
      <c r="C154" s="15" t="s">
        <v>610</v>
      </c>
      <c r="D154" s="67">
        <v>35557</v>
      </c>
      <c r="E154" s="87">
        <v>35381</v>
      </c>
      <c r="F154" s="58">
        <v>1620</v>
      </c>
      <c r="G154" s="15" t="s">
        <v>1855</v>
      </c>
      <c r="H154" s="15" t="s">
        <v>1119</v>
      </c>
      <c r="I154" s="41" t="s">
        <v>34</v>
      </c>
      <c r="J154" s="41"/>
      <c r="K154" s="15" t="s">
        <v>926</v>
      </c>
    </row>
    <row r="155" spans="1:11" ht="36">
      <c r="A155" s="39">
        <f t="shared" si="5"/>
        <v>3</v>
      </c>
      <c r="B155" s="94" t="s">
        <v>675</v>
      </c>
      <c r="C155" s="15" t="s">
        <v>2182</v>
      </c>
      <c r="D155" s="67">
        <v>34997</v>
      </c>
      <c r="E155" s="87">
        <v>35408</v>
      </c>
      <c r="F155" s="58">
        <v>729</v>
      </c>
      <c r="G155" s="15" t="s">
        <v>1134</v>
      </c>
      <c r="H155" s="15" t="s">
        <v>1119</v>
      </c>
      <c r="I155" s="41" t="s">
        <v>34</v>
      </c>
      <c r="J155" s="41"/>
      <c r="K155" s="15" t="s">
        <v>926</v>
      </c>
    </row>
    <row r="156" spans="1:11" ht="48">
      <c r="A156" s="39">
        <f t="shared" si="5"/>
        <v>4</v>
      </c>
      <c r="B156" s="94" t="s">
        <v>151</v>
      </c>
      <c r="C156" s="15" t="s">
        <v>1994</v>
      </c>
      <c r="D156" s="67">
        <v>35711</v>
      </c>
      <c r="E156" s="87">
        <v>36123</v>
      </c>
      <c r="F156" s="58">
        <v>81</v>
      </c>
      <c r="G156" s="15" t="s">
        <v>820</v>
      </c>
      <c r="H156" s="15" t="s">
        <v>1119</v>
      </c>
      <c r="I156" s="41" t="s">
        <v>1496</v>
      </c>
      <c r="J156" s="41"/>
      <c r="K156" s="15" t="s">
        <v>1331</v>
      </c>
    </row>
    <row r="157" spans="1:11" ht="48">
      <c r="A157" s="39">
        <f t="shared" si="5"/>
        <v>5</v>
      </c>
      <c r="B157" s="94" t="s">
        <v>2120</v>
      </c>
      <c r="C157" s="15" t="s">
        <v>471</v>
      </c>
      <c r="D157" s="67">
        <v>35712</v>
      </c>
      <c r="E157" s="87">
        <v>36123</v>
      </c>
      <c r="F157" s="58">
        <v>81</v>
      </c>
      <c r="G157" s="15" t="s">
        <v>1579</v>
      </c>
      <c r="H157" s="15" t="s">
        <v>1119</v>
      </c>
      <c r="I157" s="41" t="s">
        <v>1496</v>
      </c>
      <c r="J157" s="41"/>
      <c r="K157" s="15" t="s">
        <v>1331</v>
      </c>
    </row>
    <row r="158" spans="1:11" ht="36">
      <c r="A158" s="39">
        <f t="shared" si="5"/>
        <v>6</v>
      </c>
      <c r="B158" s="94" t="s">
        <v>1886</v>
      </c>
      <c r="C158" s="15" t="s">
        <v>916</v>
      </c>
      <c r="D158" s="67">
        <v>35061</v>
      </c>
      <c r="E158" s="87">
        <v>36461</v>
      </c>
      <c r="F158" s="58">
        <v>252.4392</v>
      </c>
      <c r="G158" s="15" t="s">
        <v>982</v>
      </c>
      <c r="H158" s="15" t="s">
        <v>1119</v>
      </c>
      <c r="I158" s="41" t="s">
        <v>2273</v>
      </c>
      <c r="J158" s="41"/>
      <c r="K158" s="15" t="s">
        <v>926</v>
      </c>
    </row>
    <row r="159" spans="1:11" ht="36">
      <c r="A159" s="39">
        <f t="shared" si="5"/>
        <v>7</v>
      </c>
      <c r="B159" s="94" t="s">
        <v>139</v>
      </c>
      <c r="C159" s="15" t="s">
        <v>609</v>
      </c>
      <c r="D159" s="67">
        <v>35537</v>
      </c>
      <c r="E159" s="87">
        <v>36461</v>
      </c>
      <c r="F159" s="58">
        <v>2187</v>
      </c>
      <c r="G159" s="15" t="s">
        <v>978</v>
      </c>
      <c r="H159" s="15" t="s">
        <v>266</v>
      </c>
      <c r="I159" s="41" t="s">
        <v>849</v>
      </c>
      <c r="J159" s="41"/>
      <c r="K159" s="15" t="s">
        <v>926</v>
      </c>
    </row>
    <row r="160" spans="1:11" ht="36">
      <c r="A160" s="39">
        <f t="shared" si="5"/>
        <v>8</v>
      </c>
      <c r="B160" s="94" t="s">
        <v>2161</v>
      </c>
      <c r="C160" s="15" t="s">
        <v>766</v>
      </c>
      <c r="D160" s="67">
        <v>35157</v>
      </c>
      <c r="E160" s="87">
        <v>36468</v>
      </c>
      <c r="F160" s="58">
        <v>81</v>
      </c>
      <c r="G160" s="15" t="s">
        <v>1251</v>
      </c>
      <c r="H160" s="15" t="s">
        <v>1119</v>
      </c>
      <c r="I160" s="41" t="s">
        <v>34</v>
      </c>
      <c r="J160" s="41"/>
      <c r="K160" s="15" t="s">
        <v>926</v>
      </c>
    </row>
    <row r="161" spans="1:11" ht="36">
      <c r="A161" s="39">
        <f t="shared" si="5"/>
        <v>9</v>
      </c>
      <c r="B161" s="94" t="s">
        <v>1922</v>
      </c>
      <c r="C161" s="15" t="s">
        <v>2105</v>
      </c>
      <c r="D161" s="67">
        <v>35590</v>
      </c>
      <c r="E161" s="87">
        <v>36475</v>
      </c>
      <c r="F161" s="58">
        <v>648</v>
      </c>
      <c r="G161" s="15" t="s">
        <v>2276</v>
      </c>
      <c r="H161" s="15" t="s">
        <v>1119</v>
      </c>
      <c r="I161" s="41" t="s">
        <v>849</v>
      </c>
      <c r="J161" s="41"/>
      <c r="K161" s="15" t="s">
        <v>926</v>
      </c>
    </row>
    <row r="162" spans="1:11" ht="36">
      <c r="A162" s="39">
        <f t="shared" si="5"/>
        <v>10</v>
      </c>
      <c r="B162" s="94" t="s">
        <v>1781</v>
      </c>
      <c r="C162" s="15" t="s">
        <v>1655</v>
      </c>
      <c r="D162" s="67">
        <v>36024</v>
      </c>
      <c r="E162" s="87">
        <v>36504</v>
      </c>
      <c r="F162" s="58">
        <v>688.5</v>
      </c>
      <c r="G162" s="15" t="s">
        <v>955</v>
      </c>
      <c r="H162" s="15" t="s">
        <v>1213</v>
      </c>
      <c r="I162" s="41" t="s">
        <v>1700</v>
      </c>
      <c r="J162" s="41"/>
      <c r="K162" s="15" t="s">
        <v>926</v>
      </c>
    </row>
    <row r="163" spans="1:11" ht="48">
      <c r="A163" s="39">
        <f t="shared" si="5"/>
        <v>11</v>
      </c>
      <c r="B163" s="94" t="s">
        <v>1784</v>
      </c>
      <c r="C163" s="15" t="s">
        <v>253</v>
      </c>
      <c r="D163" s="67">
        <v>36097</v>
      </c>
      <c r="E163" s="87">
        <v>36566</v>
      </c>
      <c r="F163" s="58">
        <v>1236</v>
      </c>
      <c r="G163" s="15" t="s">
        <v>346</v>
      </c>
      <c r="H163" s="15" t="s">
        <v>266</v>
      </c>
      <c r="I163" s="41" t="s">
        <v>1790</v>
      </c>
      <c r="J163" s="41"/>
      <c r="K163" s="15" t="s">
        <v>1332</v>
      </c>
    </row>
    <row r="164" spans="1:11" ht="36">
      <c r="A164" s="39">
        <f t="shared" si="5"/>
        <v>12</v>
      </c>
      <c r="B164" s="94" t="s">
        <v>1884</v>
      </c>
      <c r="C164" s="15" t="s">
        <v>2105</v>
      </c>
      <c r="D164" s="67">
        <v>35023</v>
      </c>
      <c r="E164" s="87">
        <v>36588</v>
      </c>
      <c r="F164" s="58">
        <v>5022</v>
      </c>
      <c r="G164" s="15" t="s">
        <v>265</v>
      </c>
      <c r="H164" s="15" t="s">
        <v>266</v>
      </c>
      <c r="I164" s="41" t="s">
        <v>849</v>
      </c>
      <c r="J164" s="41"/>
      <c r="K164" s="15" t="s">
        <v>926</v>
      </c>
    </row>
    <row r="165" spans="1:11" ht="36">
      <c r="A165" s="39">
        <f t="shared" si="5"/>
        <v>13</v>
      </c>
      <c r="B165" s="94" t="s">
        <v>1921</v>
      </c>
      <c r="C165" s="15" t="s">
        <v>989</v>
      </c>
      <c r="D165" s="67">
        <v>35557</v>
      </c>
      <c r="E165" s="87">
        <v>36650</v>
      </c>
      <c r="F165" s="58">
        <v>1620</v>
      </c>
      <c r="G165" s="15" t="s">
        <v>534</v>
      </c>
      <c r="H165" s="15" t="s">
        <v>1119</v>
      </c>
      <c r="I165" s="41" t="s">
        <v>34</v>
      </c>
      <c r="J165" s="41"/>
      <c r="K165" s="15" t="s">
        <v>926</v>
      </c>
    </row>
    <row r="166" spans="1:11" ht="48">
      <c r="A166" s="39">
        <f t="shared" si="5"/>
        <v>14</v>
      </c>
      <c r="B166" s="94" t="s">
        <v>1783</v>
      </c>
      <c r="C166" s="15" t="s">
        <v>316</v>
      </c>
      <c r="D166" s="67">
        <v>36095</v>
      </c>
      <c r="E166" s="87">
        <v>36738</v>
      </c>
      <c r="F166" s="58">
        <v>1350.7666</v>
      </c>
      <c r="G166" s="15" t="s">
        <v>346</v>
      </c>
      <c r="H166" s="15" t="s">
        <v>266</v>
      </c>
      <c r="I166" s="41" t="s">
        <v>1790</v>
      </c>
      <c r="J166" s="41"/>
      <c r="K166" s="15" t="s">
        <v>1332</v>
      </c>
    </row>
    <row r="167" spans="1:11" ht="36">
      <c r="A167" s="39">
        <f t="shared" si="5"/>
        <v>15</v>
      </c>
      <c r="B167" s="94" t="s">
        <v>138</v>
      </c>
      <c r="C167" s="15" t="s">
        <v>601</v>
      </c>
      <c r="D167" s="67">
        <v>35499</v>
      </c>
      <c r="E167" s="87">
        <v>36749</v>
      </c>
      <c r="F167" s="58">
        <v>486</v>
      </c>
      <c r="G167" s="15" t="s">
        <v>46</v>
      </c>
      <c r="H167" s="15" t="s">
        <v>1080</v>
      </c>
      <c r="I167" s="41" t="s">
        <v>34</v>
      </c>
      <c r="J167" s="41"/>
      <c r="K167" s="15" t="s">
        <v>926</v>
      </c>
    </row>
    <row r="168" spans="1:11" ht="36">
      <c r="A168" s="39">
        <f t="shared" si="5"/>
        <v>16</v>
      </c>
      <c r="B168" s="94" t="s">
        <v>318</v>
      </c>
      <c r="C168" s="15" t="s">
        <v>916</v>
      </c>
      <c r="D168" s="67">
        <v>35731</v>
      </c>
      <c r="E168" s="87">
        <v>36749</v>
      </c>
      <c r="F168" s="58">
        <v>162</v>
      </c>
      <c r="G168" s="15" t="s">
        <v>466</v>
      </c>
      <c r="H168" s="15" t="s">
        <v>1119</v>
      </c>
      <c r="I168" s="41" t="s">
        <v>1891</v>
      </c>
      <c r="J168" s="41"/>
      <c r="K168" s="15" t="s">
        <v>926</v>
      </c>
    </row>
    <row r="169" spans="1:11" ht="48">
      <c r="A169" s="39">
        <f t="shared" si="5"/>
        <v>17</v>
      </c>
      <c r="B169" s="94" t="s">
        <v>1835</v>
      </c>
      <c r="C169" s="15" t="s">
        <v>2105</v>
      </c>
      <c r="D169" s="67">
        <v>34995</v>
      </c>
      <c r="E169" s="87">
        <v>36908</v>
      </c>
      <c r="F169" s="58">
        <v>1130</v>
      </c>
      <c r="G169" s="15" t="s">
        <v>2106</v>
      </c>
      <c r="H169" s="15" t="s">
        <v>1119</v>
      </c>
      <c r="I169" s="41" t="s">
        <v>482</v>
      </c>
      <c r="J169" s="41"/>
      <c r="K169" s="15" t="s">
        <v>1333</v>
      </c>
    </row>
    <row r="170" spans="1:11" ht="48">
      <c r="A170" s="39">
        <f t="shared" si="5"/>
        <v>18</v>
      </c>
      <c r="B170" s="94" t="s">
        <v>1882</v>
      </c>
      <c r="C170" s="15" t="s">
        <v>601</v>
      </c>
      <c r="D170" s="67">
        <v>34999</v>
      </c>
      <c r="E170" s="87">
        <v>36908</v>
      </c>
      <c r="F170" s="58">
        <v>4050</v>
      </c>
      <c r="G170" s="15" t="s">
        <v>848</v>
      </c>
      <c r="H170" s="15" t="s">
        <v>1080</v>
      </c>
      <c r="I170" s="41" t="s">
        <v>34</v>
      </c>
      <c r="J170" s="41"/>
      <c r="K170" s="15" t="s">
        <v>1333</v>
      </c>
    </row>
    <row r="171" spans="1:11" ht="48">
      <c r="A171" s="39">
        <f t="shared" si="5"/>
        <v>19</v>
      </c>
      <c r="B171" s="94" t="s">
        <v>1060</v>
      </c>
      <c r="C171" s="15" t="s">
        <v>2095</v>
      </c>
      <c r="D171" s="67">
        <v>35163</v>
      </c>
      <c r="E171" s="87">
        <v>36908</v>
      </c>
      <c r="F171" s="58">
        <v>162</v>
      </c>
      <c r="G171" s="15" t="s">
        <v>1251</v>
      </c>
      <c r="H171" s="15" t="s">
        <v>1119</v>
      </c>
      <c r="I171" s="41" t="s">
        <v>34</v>
      </c>
      <c r="J171" s="41"/>
      <c r="K171" s="15" t="s">
        <v>1333</v>
      </c>
    </row>
    <row r="172" spans="1:11" ht="48">
      <c r="A172" s="39">
        <f t="shared" si="5"/>
        <v>20</v>
      </c>
      <c r="B172" s="94" t="s">
        <v>1200</v>
      </c>
      <c r="C172" s="15" t="s">
        <v>1154</v>
      </c>
      <c r="D172" s="67">
        <v>35223</v>
      </c>
      <c r="E172" s="87">
        <v>36908</v>
      </c>
      <c r="F172" s="58">
        <v>2500</v>
      </c>
      <c r="G172" s="15" t="s">
        <v>1155</v>
      </c>
      <c r="H172" s="15" t="s">
        <v>1213</v>
      </c>
      <c r="I172" s="41" t="s">
        <v>428</v>
      </c>
      <c r="J172" s="41"/>
      <c r="K172" s="15" t="s">
        <v>1333</v>
      </c>
    </row>
    <row r="173" spans="1:11" ht="48">
      <c r="A173" s="39">
        <f t="shared" si="5"/>
        <v>21</v>
      </c>
      <c r="B173" s="94" t="s">
        <v>1814</v>
      </c>
      <c r="C173" s="15" t="s">
        <v>2105</v>
      </c>
      <c r="D173" s="67">
        <v>35269</v>
      </c>
      <c r="E173" s="87">
        <v>36908</v>
      </c>
      <c r="F173" s="58">
        <v>9477</v>
      </c>
      <c r="G173" s="15" t="s">
        <v>247</v>
      </c>
      <c r="H173" s="15" t="s">
        <v>1119</v>
      </c>
      <c r="I173" s="41" t="s">
        <v>482</v>
      </c>
      <c r="J173" s="41"/>
      <c r="K173" s="15" t="s">
        <v>1333</v>
      </c>
    </row>
    <row r="174" spans="1:11" ht="48">
      <c r="A174" s="39">
        <f t="shared" si="5"/>
        <v>22</v>
      </c>
      <c r="B174" s="94" t="s">
        <v>2004</v>
      </c>
      <c r="C174" s="15" t="s">
        <v>755</v>
      </c>
      <c r="D174" s="67">
        <v>35319</v>
      </c>
      <c r="E174" s="87">
        <v>36908</v>
      </c>
      <c r="F174" s="58">
        <v>6966</v>
      </c>
      <c r="G174" s="15" t="s">
        <v>265</v>
      </c>
      <c r="H174" s="15" t="s">
        <v>266</v>
      </c>
      <c r="I174" s="41" t="s">
        <v>482</v>
      </c>
      <c r="J174" s="41"/>
      <c r="K174" s="15" t="s">
        <v>1333</v>
      </c>
    </row>
    <row r="175" spans="1:11" ht="48">
      <c r="A175" s="39">
        <f t="shared" si="5"/>
        <v>23</v>
      </c>
      <c r="B175" s="94" t="s">
        <v>1885</v>
      </c>
      <c r="C175" s="15" t="s">
        <v>916</v>
      </c>
      <c r="D175" s="67">
        <v>35040</v>
      </c>
      <c r="E175" s="87">
        <v>36921</v>
      </c>
      <c r="F175" s="58">
        <v>2880</v>
      </c>
      <c r="G175" s="15" t="s">
        <v>1321</v>
      </c>
      <c r="H175" s="15" t="s">
        <v>1119</v>
      </c>
      <c r="I175" s="41" t="s">
        <v>34</v>
      </c>
      <c r="J175" s="41"/>
      <c r="K175" s="15" t="s">
        <v>1333</v>
      </c>
    </row>
    <row r="176" spans="1:11" ht="48">
      <c r="A176" s="39">
        <f t="shared" si="5"/>
        <v>24</v>
      </c>
      <c r="B176" s="94" t="s">
        <v>2281</v>
      </c>
      <c r="C176" s="15" t="s">
        <v>916</v>
      </c>
      <c r="D176" s="67">
        <v>35132</v>
      </c>
      <c r="E176" s="87">
        <v>36921</v>
      </c>
      <c r="F176" s="58">
        <v>3321</v>
      </c>
      <c r="G176" s="15" t="s">
        <v>1714</v>
      </c>
      <c r="H176" s="15" t="s">
        <v>1119</v>
      </c>
      <c r="I176" s="41" t="s">
        <v>1586</v>
      </c>
      <c r="J176" s="41"/>
      <c r="K176" s="15" t="s">
        <v>1333</v>
      </c>
    </row>
    <row r="177" spans="1:11" ht="48">
      <c r="A177" s="39">
        <f t="shared" si="5"/>
        <v>25</v>
      </c>
      <c r="B177" s="94" t="s">
        <v>2160</v>
      </c>
      <c r="C177" s="15" t="s">
        <v>916</v>
      </c>
      <c r="D177" s="67">
        <v>35156</v>
      </c>
      <c r="E177" s="87">
        <v>36921</v>
      </c>
      <c r="F177" s="58">
        <v>2592</v>
      </c>
      <c r="G177" s="15" t="s">
        <v>31</v>
      </c>
      <c r="H177" s="15" t="s">
        <v>1119</v>
      </c>
      <c r="I177" s="41" t="s">
        <v>34</v>
      </c>
      <c r="J177" s="41"/>
      <c r="K177" s="15" t="s">
        <v>1333</v>
      </c>
    </row>
    <row r="178" spans="1:11" ht="48">
      <c r="A178" s="39">
        <f t="shared" si="5"/>
        <v>26</v>
      </c>
      <c r="B178" s="94" t="s">
        <v>2000</v>
      </c>
      <c r="C178" s="15" t="s">
        <v>916</v>
      </c>
      <c r="D178" s="67">
        <v>35341</v>
      </c>
      <c r="E178" s="87">
        <v>36921</v>
      </c>
      <c r="F178" s="58">
        <v>486</v>
      </c>
      <c r="G178" s="15" t="s">
        <v>200</v>
      </c>
      <c r="H178" s="15" t="s">
        <v>266</v>
      </c>
      <c r="I178" s="41" t="s">
        <v>2090</v>
      </c>
      <c r="J178" s="41"/>
      <c r="K178" s="15" t="s">
        <v>1333</v>
      </c>
    </row>
    <row r="179" spans="1:11" ht="48">
      <c r="A179" s="39">
        <f t="shared" si="5"/>
        <v>27</v>
      </c>
      <c r="B179" s="94" t="s">
        <v>753</v>
      </c>
      <c r="C179" s="15" t="s">
        <v>916</v>
      </c>
      <c r="D179" s="67">
        <v>35655</v>
      </c>
      <c r="E179" s="87">
        <v>36921</v>
      </c>
      <c r="F179" s="58">
        <v>1377</v>
      </c>
      <c r="G179" s="15" t="s">
        <v>466</v>
      </c>
      <c r="H179" s="15" t="s">
        <v>1119</v>
      </c>
      <c r="I179" s="41" t="s">
        <v>469</v>
      </c>
      <c r="J179" s="41"/>
      <c r="K179" s="15" t="s">
        <v>1333</v>
      </c>
    </row>
    <row r="180" spans="1:11" ht="48">
      <c r="A180" s="39">
        <f t="shared" si="5"/>
        <v>28</v>
      </c>
      <c r="B180" s="94" t="s">
        <v>1648</v>
      </c>
      <c r="C180" s="15" t="s">
        <v>916</v>
      </c>
      <c r="D180" s="67">
        <v>35860</v>
      </c>
      <c r="E180" s="87">
        <v>36921</v>
      </c>
      <c r="F180" s="58">
        <v>972</v>
      </c>
      <c r="G180" s="15" t="s">
        <v>1762</v>
      </c>
      <c r="H180" s="15" t="s">
        <v>1119</v>
      </c>
      <c r="I180" s="41" t="s">
        <v>1891</v>
      </c>
      <c r="J180" s="41"/>
      <c r="K180" s="15" t="s">
        <v>1333</v>
      </c>
    </row>
    <row r="181" spans="1:11" ht="48">
      <c r="A181" s="39">
        <f t="shared" si="5"/>
        <v>29</v>
      </c>
      <c r="B181" s="94" t="s">
        <v>1995</v>
      </c>
      <c r="C181" s="15" t="s">
        <v>916</v>
      </c>
      <c r="D181" s="67">
        <v>35264</v>
      </c>
      <c r="E181" s="87">
        <v>36922</v>
      </c>
      <c r="F181" s="58">
        <v>2268</v>
      </c>
      <c r="G181" s="15" t="s">
        <v>1619</v>
      </c>
      <c r="H181" s="15" t="s">
        <v>1213</v>
      </c>
      <c r="I181" s="41" t="s">
        <v>1723</v>
      </c>
      <c r="J181" s="41"/>
      <c r="K181" s="15" t="s">
        <v>1333</v>
      </c>
    </row>
    <row r="182" spans="1:11" ht="48">
      <c r="A182" s="39">
        <f t="shared" si="5"/>
        <v>30</v>
      </c>
      <c r="B182" s="94" t="s">
        <v>150</v>
      </c>
      <c r="C182" s="15" t="s">
        <v>470</v>
      </c>
      <c r="D182" s="67">
        <v>35689</v>
      </c>
      <c r="E182" s="87">
        <v>37068</v>
      </c>
      <c r="F182" s="58">
        <v>1296</v>
      </c>
      <c r="G182" s="15" t="s">
        <v>1709</v>
      </c>
      <c r="H182" s="15" t="s">
        <v>1119</v>
      </c>
      <c r="I182" s="41" t="s">
        <v>34</v>
      </c>
      <c r="J182" s="41"/>
      <c r="K182" s="15" t="s">
        <v>1332</v>
      </c>
    </row>
    <row r="183" spans="1:11" ht="48">
      <c r="A183" s="39">
        <f t="shared" si="5"/>
        <v>31</v>
      </c>
      <c r="B183" s="94" t="s">
        <v>1782</v>
      </c>
      <c r="C183" s="15" t="s">
        <v>1889</v>
      </c>
      <c r="D183" s="67">
        <v>36061</v>
      </c>
      <c r="E183" s="87">
        <v>37088</v>
      </c>
      <c r="F183" s="58">
        <v>16200</v>
      </c>
      <c r="G183" s="15" t="s">
        <v>2078</v>
      </c>
      <c r="H183" s="15" t="s">
        <v>1213</v>
      </c>
      <c r="I183" s="41" t="s">
        <v>1955</v>
      </c>
      <c r="J183" s="41"/>
      <c r="K183" s="15" t="s">
        <v>1332</v>
      </c>
    </row>
    <row r="184" spans="1:11" ht="48">
      <c r="A184" s="39">
        <f t="shared" si="5"/>
        <v>32</v>
      </c>
      <c r="B184" s="94" t="s">
        <v>178</v>
      </c>
      <c r="C184" s="15" t="s">
        <v>1759</v>
      </c>
      <c r="D184" s="67">
        <v>35696</v>
      </c>
      <c r="E184" s="87">
        <v>37099</v>
      </c>
      <c r="F184" s="58">
        <v>81</v>
      </c>
      <c r="G184" s="15" t="s">
        <v>218</v>
      </c>
      <c r="H184" s="15" t="s">
        <v>1119</v>
      </c>
      <c r="I184" s="41" t="s">
        <v>34</v>
      </c>
      <c r="J184" s="41"/>
      <c r="K184" s="15" t="s">
        <v>1332</v>
      </c>
    </row>
    <row r="185" spans="1:11" ht="48">
      <c r="A185" s="39">
        <f t="shared" si="5"/>
        <v>33</v>
      </c>
      <c r="B185" s="94" t="s">
        <v>1883</v>
      </c>
      <c r="C185" s="15" t="s">
        <v>1896</v>
      </c>
      <c r="D185" s="67">
        <v>35010</v>
      </c>
      <c r="E185" s="87">
        <v>37145</v>
      </c>
      <c r="F185" s="58">
        <v>972</v>
      </c>
      <c r="G185" s="15" t="s">
        <v>1059</v>
      </c>
      <c r="H185" s="15" t="s">
        <v>1119</v>
      </c>
      <c r="I185" s="41" t="s">
        <v>34</v>
      </c>
      <c r="J185" s="41"/>
      <c r="K185" s="15" t="s">
        <v>1334</v>
      </c>
    </row>
    <row r="186" spans="1:11" ht="48">
      <c r="A186" s="39">
        <f t="shared" si="5"/>
        <v>34</v>
      </c>
      <c r="B186" s="94" t="s">
        <v>577</v>
      </c>
      <c r="C186" s="15" t="s">
        <v>2002</v>
      </c>
      <c r="D186" s="67">
        <v>35122</v>
      </c>
      <c r="E186" s="87">
        <v>37145</v>
      </c>
      <c r="F186" s="58">
        <v>1620</v>
      </c>
      <c r="G186" s="15" t="s">
        <v>1059</v>
      </c>
      <c r="H186" s="15" t="s">
        <v>1119</v>
      </c>
      <c r="I186" s="41" t="s">
        <v>34</v>
      </c>
      <c r="J186" s="41"/>
      <c r="K186" s="15" t="s">
        <v>1334</v>
      </c>
    </row>
    <row r="187" spans="1:11" ht="48">
      <c r="A187" s="39">
        <f t="shared" si="5"/>
        <v>35</v>
      </c>
      <c r="B187" s="94" t="s">
        <v>1576</v>
      </c>
      <c r="C187" s="15" t="s">
        <v>2165</v>
      </c>
      <c r="D187" s="67">
        <v>35347</v>
      </c>
      <c r="E187" s="87">
        <v>37145</v>
      </c>
      <c r="F187" s="58">
        <v>1620</v>
      </c>
      <c r="G187" s="15" t="s">
        <v>1485</v>
      </c>
      <c r="H187" s="15" t="s">
        <v>266</v>
      </c>
      <c r="I187" s="41" t="s">
        <v>43</v>
      </c>
      <c r="J187" s="41"/>
      <c r="K187" s="15" t="s">
        <v>1334</v>
      </c>
    </row>
    <row r="188" spans="1:11" ht="48">
      <c r="A188" s="39">
        <f t="shared" si="5"/>
        <v>36</v>
      </c>
      <c r="B188" s="73" t="s">
        <v>1948</v>
      </c>
      <c r="C188" s="15" t="s">
        <v>1610</v>
      </c>
      <c r="D188" s="67">
        <v>35366</v>
      </c>
      <c r="E188" s="87">
        <v>37145</v>
      </c>
      <c r="F188" s="58">
        <v>486</v>
      </c>
      <c r="G188" s="15" t="s">
        <v>1092</v>
      </c>
      <c r="H188" s="57" t="s">
        <v>1119</v>
      </c>
      <c r="I188" s="41" t="s">
        <v>34</v>
      </c>
      <c r="J188" s="41"/>
      <c r="K188" s="15" t="s">
        <v>1334</v>
      </c>
    </row>
    <row r="189" spans="1:11" ht="48">
      <c r="A189" s="39">
        <f t="shared" si="5"/>
        <v>37</v>
      </c>
      <c r="B189" s="94" t="s">
        <v>1879</v>
      </c>
      <c r="C189" s="15" t="s">
        <v>45</v>
      </c>
      <c r="D189" s="67">
        <v>35496</v>
      </c>
      <c r="E189" s="87">
        <v>37145</v>
      </c>
      <c r="F189" s="58">
        <v>162</v>
      </c>
      <c r="G189" s="15" t="s">
        <v>820</v>
      </c>
      <c r="H189" s="15" t="s">
        <v>1119</v>
      </c>
      <c r="I189" s="41" t="s">
        <v>34</v>
      </c>
      <c r="J189" s="41"/>
      <c r="K189" s="15" t="s">
        <v>1334</v>
      </c>
    </row>
    <row r="190" spans="1:11" ht="48">
      <c r="A190" s="39">
        <f t="shared" si="5"/>
        <v>38</v>
      </c>
      <c r="B190" s="94" t="s">
        <v>239</v>
      </c>
      <c r="C190" s="15" t="s">
        <v>862</v>
      </c>
      <c r="D190" s="67">
        <v>35258</v>
      </c>
      <c r="E190" s="87">
        <v>37154</v>
      </c>
      <c r="F190" s="58">
        <v>1620</v>
      </c>
      <c r="G190" s="15" t="s">
        <v>955</v>
      </c>
      <c r="H190" s="15" t="s">
        <v>1213</v>
      </c>
      <c r="I190" s="41" t="s">
        <v>34</v>
      </c>
      <c r="J190" s="41"/>
      <c r="K190" s="15" t="s">
        <v>1334</v>
      </c>
    </row>
    <row r="191" spans="1:11" ht="48">
      <c r="A191" s="39">
        <f t="shared" si="5"/>
        <v>39</v>
      </c>
      <c r="B191" s="94" t="s">
        <v>1577</v>
      </c>
      <c r="C191" s="15" t="s">
        <v>44</v>
      </c>
      <c r="D191" s="67">
        <v>35492</v>
      </c>
      <c r="E191" s="87">
        <v>37330</v>
      </c>
      <c r="F191" s="58">
        <v>486</v>
      </c>
      <c r="G191" s="15" t="s">
        <v>1859</v>
      </c>
      <c r="H191" s="15" t="s">
        <v>266</v>
      </c>
      <c r="I191" s="41" t="s">
        <v>2273</v>
      </c>
      <c r="J191" s="41"/>
      <c r="K191" s="15" t="s">
        <v>1334</v>
      </c>
    </row>
    <row r="192" spans="1:11" ht="48">
      <c r="A192" s="39">
        <f t="shared" si="5"/>
        <v>40</v>
      </c>
      <c r="B192" s="94" t="s">
        <v>1649</v>
      </c>
      <c r="C192" s="15" t="s">
        <v>946</v>
      </c>
      <c r="D192" s="67">
        <v>35936</v>
      </c>
      <c r="E192" s="87">
        <v>37608</v>
      </c>
      <c r="F192" s="58">
        <v>891</v>
      </c>
      <c r="G192" s="15" t="s">
        <v>562</v>
      </c>
      <c r="H192" s="15" t="s">
        <v>1213</v>
      </c>
      <c r="I192" s="41" t="s">
        <v>947</v>
      </c>
      <c r="J192" s="41"/>
      <c r="K192" s="15" t="s">
        <v>1331</v>
      </c>
    </row>
    <row r="193" spans="1:11" ht="48">
      <c r="A193" s="39">
        <f t="shared" si="5"/>
        <v>41</v>
      </c>
      <c r="B193" s="94" t="s">
        <v>1650</v>
      </c>
      <c r="C193" s="15" t="s">
        <v>946</v>
      </c>
      <c r="D193" s="67">
        <v>35936</v>
      </c>
      <c r="E193" s="87">
        <v>37608</v>
      </c>
      <c r="F193" s="58">
        <v>3402</v>
      </c>
      <c r="G193" s="15" t="s">
        <v>301</v>
      </c>
      <c r="H193" s="15" t="s">
        <v>1213</v>
      </c>
      <c r="I193" s="41" t="s">
        <v>947</v>
      </c>
      <c r="J193" s="41"/>
      <c r="K193" s="15" t="s">
        <v>1331</v>
      </c>
    </row>
    <row r="194" spans="1:11" ht="48">
      <c r="A194" s="39">
        <f t="shared" si="5"/>
        <v>42</v>
      </c>
      <c r="B194" s="73" t="s">
        <v>1691</v>
      </c>
      <c r="C194" s="15" t="s">
        <v>800</v>
      </c>
      <c r="D194" s="67">
        <v>35341</v>
      </c>
      <c r="E194" s="87">
        <v>37797</v>
      </c>
      <c r="F194" s="58">
        <v>319</v>
      </c>
      <c r="G194" s="15" t="s">
        <v>2091</v>
      </c>
      <c r="H194" s="57" t="s">
        <v>266</v>
      </c>
      <c r="I194" s="41" t="s">
        <v>413</v>
      </c>
      <c r="J194" s="41"/>
      <c r="K194" s="15" t="s">
        <v>1334</v>
      </c>
    </row>
    <row r="195" spans="1:11" ht="48">
      <c r="A195" s="39">
        <f t="shared" si="5"/>
        <v>43</v>
      </c>
      <c r="B195" s="73" t="s">
        <v>748</v>
      </c>
      <c r="C195" s="15" t="s">
        <v>2258</v>
      </c>
      <c r="D195" s="67">
        <v>35346</v>
      </c>
      <c r="E195" s="87">
        <v>37797</v>
      </c>
      <c r="F195" s="58">
        <v>1620</v>
      </c>
      <c r="G195" s="15" t="s">
        <v>751</v>
      </c>
      <c r="H195" s="57" t="s">
        <v>1213</v>
      </c>
      <c r="I195" s="41" t="s">
        <v>2090</v>
      </c>
      <c r="J195" s="41"/>
      <c r="K195" s="15" t="s">
        <v>1336</v>
      </c>
    </row>
    <row r="196" spans="1:11" ht="60">
      <c r="A196" s="39">
        <f t="shared" si="5"/>
        <v>44</v>
      </c>
      <c r="B196" s="94" t="s">
        <v>2017</v>
      </c>
      <c r="C196" s="15" t="s">
        <v>506</v>
      </c>
      <c r="D196" s="67">
        <v>35226</v>
      </c>
      <c r="E196" s="87">
        <v>38155</v>
      </c>
      <c r="F196" s="58">
        <v>405</v>
      </c>
      <c r="G196" s="15" t="s">
        <v>1724</v>
      </c>
      <c r="H196" s="57" t="s">
        <v>266</v>
      </c>
      <c r="I196" s="41" t="s">
        <v>799</v>
      </c>
      <c r="J196" s="41"/>
      <c r="K196" s="15" t="s">
        <v>1335</v>
      </c>
    </row>
    <row r="197" spans="1:11" ht="48">
      <c r="A197" s="39">
        <f t="shared" si="5"/>
        <v>45</v>
      </c>
      <c r="B197" s="73" t="s">
        <v>1601</v>
      </c>
      <c r="C197" s="15" t="s">
        <v>2304</v>
      </c>
      <c r="D197" s="67">
        <v>35480</v>
      </c>
      <c r="E197" s="87">
        <v>38553</v>
      </c>
      <c r="F197" s="58">
        <v>1620</v>
      </c>
      <c r="G197" s="15" t="s">
        <v>246</v>
      </c>
      <c r="H197" s="57" t="s">
        <v>1213</v>
      </c>
      <c r="I197" s="41" t="s">
        <v>34</v>
      </c>
      <c r="J197" s="41"/>
      <c r="K197" s="15" t="s">
        <v>1336</v>
      </c>
    </row>
    <row r="198" spans="1:11" ht="48">
      <c r="A198" s="39">
        <f t="shared" si="5"/>
        <v>46</v>
      </c>
      <c r="B198" s="73" t="s">
        <v>1387</v>
      </c>
      <c r="C198" s="15" t="s">
        <v>471</v>
      </c>
      <c r="D198" s="67">
        <v>36200</v>
      </c>
      <c r="E198" s="87">
        <v>38553</v>
      </c>
      <c r="F198" s="58">
        <v>81</v>
      </c>
      <c r="G198" s="15" t="s">
        <v>1579</v>
      </c>
      <c r="H198" s="57" t="s">
        <v>1119</v>
      </c>
      <c r="I198" s="41" t="s">
        <v>1496</v>
      </c>
      <c r="J198" s="41"/>
      <c r="K198" s="15" t="s">
        <v>1336</v>
      </c>
    </row>
    <row r="199" spans="1:11" ht="48">
      <c r="A199" s="39">
        <f t="shared" si="5"/>
        <v>47</v>
      </c>
      <c r="B199" s="73" t="s">
        <v>1758</v>
      </c>
      <c r="C199" s="15" t="s">
        <v>92</v>
      </c>
      <c r="D199" s="87">
        <v>35565</v>
      </c>
      <c r="E199" s="87">
        <v>38649</v>
      </c>
      <c r="F199" s="58">
        <v>15390</v>
      </c>
      <c r="G199" s="15" t="s">
        <v>2079</v>
      </c>
      <c r="H199" s="57" t="s">
        <v>1119</v>
      </c>
      <c r="I199" s="41" t="s">
        <v>2080</v>
      </c>
      <c r="J199" s="41"/>
      <c r="K199" s="15" t="s">
        <v>1336</v>
      </c>
    </row>
    <row r="200" spans="1:11" ht="48">
      <c r="A200" s="39">
        <f t="shared" si="5"/>
        <v>48</v>
      </c>
      <c r="B200" s="73" t="s">
        <v>2215</v>
      </c>
      <c r="C200" s="15" t="s">
        <v>2214</v>
      </c>
      <c r="D200" s="87">
        <v>35689</v>
      </c>
      <c r="E200" s="87">
        <v>38649</v>
      </c>
      <c r="F200" s="58">
        <v>96.81</v>
      </c>
      <c r="G200" s="57" t="s">
        <v>1251</v>
      </c>
      <c r="H200" s="57" t="s">
        <v>1119</v>
      </c>
      <c r="I200" s="41" t="s">
        <v>42</v>
      </c>
      <c r="J200" s="41"/>
      <c r="K200" s="15" t="s">
        <v>1336</v>
      </c>
    </row>
    <row r="201" spans="1:11" ht="48">
      <c r="A201" s="39">
        <f t="shared" si="5"/>
        <v>49</v>
      </c>
      <c r="B201" s="73" t="s">
        <v>2216</v>
      </c>
      <c r="C201" s="15" t="s">
        <v>725</v>
      </c>
      <c r="D201" s="87">
        <v>36112</v>
      </c>
      <c r="E201" s="87">
        <v>38649</v>
      </c>
      <c r="F201" s="58">
        <v>628.7486</v>
      </c>
      <c r="G201" s="15" t="s">
        <v>200</v>
      </c>
      <c r="H201" s="57" t="s">
        <v>266</v>
      </c>
      <c r="I201" s="41" t="s">
        <v>1037</v>
      </c>
      <c r="J201" s="41"/>
      <c r="K201" s="15" t="s">
        <v>1336</v>
      </c>
    </row>
    <row r="202" spans="1:11" ht="48">
      <c r="A202" s="39">
        <f t="shared" si="5"/>
        <v>50</v>
      </c>
      <c r="B202" s="73" t="s">
        <v>1536</v>
      </c>
      <c r="C202" s="16" t="s">
        <v>47</v>
      </c>
      <c r="D202" s="67">
        <v>37687</v>
      </c>
      <c r="E202" s="87">
        <v>38649</v>
      </c>
      <c r="F202" s="58">
        <v>810</v>
      </c>
      <c r="G202" s="15" t="s">
        <v>418</v>
      </c>
      <c r="H202" s="57" t="s">
        <v>266</v>
      </c>
      <c r="I202" s="41" t="s">
        <v>224</v>
      </c>
      <c r="J202" s="41"/>
      <c r="K202" s="15" t="s">
        <v>1336</v>
      </c>
    </row>
    <row r="203" spans="1:11" ht="48">
      <c r="A203" s="39">
        <f t="shared" si="5"/>
        <v>51</v>
      </c>
      <c r="B203" s="73" t="s">
        <v>2217</v>
      </c>
      <c r="C203" s="16" t="s">
        <v>1720</v>
      </c>
      <c r="D203" s="87">
        <v>38404</v>
      </c>
      <c r="E203" s="87">
        <v>38649</v>
      </c>
      <c r="F203" s="58">
        <v>3321</v>
      </c>
      <c r="G203" s="15" t="s">
        <v>2134</v>
      </c>
      <c r="H203" s="57" t="s">
        <v>1119</v>
      </c>
      <c r="I203" s="41" t="s">
        <v>2111</v>
      </c>
      <c r="J203" s="41"/>
      <c r="K203" s="15" t="s">
        <v>1336</v>
      </c>
    </row>
    <row r="204" spans="1:11" ht="48">
      <c r="A204" s="39">
        <f t="shared" si="5"/>
        <v>52</v>
      </c>
      <c r="B204" s="73" t="s">
        <v>1969</v>
      </c>
      <c r="C204" s="15" t="s">
        <v>92</v>
      </c>
      <c r="D204" s="67">
        <v>37183</v>
      </c>
      <c r="E204" s="87">
        <v>38786</v>
      </c>
      <c r="F204" s="58">
        <v>651.5822</v>
      </c>
      <c r="G204" s="15" t="s">
        <v>2079</v>
      </c>
      <c r="H204" s="57" t="s">
        <v>1119</v>
      </c>
      <c r="I204" s="41" t="s">
        <v>2229</v>
      </c>
      <c r="J204" s="41"/>
      <c r="K204" s="15" t="s">
        <v>1336</v>
      </c>
    </row>
    <row r="205" spans="1:11" ht="48">
      <c r="A205" s="39">
        <f t="shared" si="5"/>
        <v>53</v>
      </c>
      <c r="B205" s="73" t="s">
        <v>1910</v>
      </c>
      <c r="C205" s="16" t="s">
        <v>673</v>
      </c>
      <c r="D205" s="87">
        <v>38608</v>
      </c>
      <c r="E205" s="87">
        <v>39036</v>
      </c>
      <c r="F205" s="58">
        <v>307.2092</v>
      </c>
      <c r="G205" s="15" t="s">
        <v>820</v>
      </c>
      <c r="H205" s="57" t="s">
        <v>1119</v>
      </c>
      <c r="I205" s="41" t="s">
        <v>2293</v>
      </c>
      <c r="J205" s="41"/>
      <c r="K205" s="15" t="s">
        <v>1336</v>
      </c>
    </row>
    <row r="206" spans="1:11" ht="36">
      <c r="A206" s="39">
        <f t="shared" si="5"/>
        <v>54</v>
      </c>
      <c r="B206" s="73" t="s">
        <v>458</v>
      </c>
      <c r="C206" s="16" t="s">
        <v>1580</v>
      </c>
      <c r="D206" s="67">
        <v>38617</v>
      </c>
      <c r="E206" s="87">
        <v>39219</v>
      </c>
      <c r="F206" s="58">
        <v>842.6448</v>
      </c>
      <c r="G206" s="15" t="s">
        <v>122</v>
      </c>
      <c r="H206" s="57" t="s">
        <v>266</v>
      </c>
      <c r="I206" s="41" t="s">
        <v>2293</v>
      </c>
      <c r="J206" s="41"/>
      <c r="K206" s="15" t="s">
        <v>1337</v>
      </c>
    </row>
    <row r="207" spans="1:11" ht="36">
      <c r="A207" s="39">
        <f t="shared" si="5"/>
        <v>55</v>
      </c>
      <c r="B207" s="73" t="s">
        <v>1774</v>
      </c>
      <c r="C207" s="16" t="s">
        <v>770</v>
      </c>
      <c r="D207" s="67">
        <v>38764</v>
      </c>
      <c r="E207" s="87">
        <v>39224</v>
      </c>
      <c r="F207" s="58">
        <v>2593.9519</v>
      </c>
      <c r="G207" s="15" t="s">
        <v>1860</v>
      </c>
      <c r="H207" s="57" t="s">
        <v>266</v>
      </c>
      <c r="I207" s="41" t="s">
        <v>1861</v>
      </c>
      <c r="J207" s="41"/>
      <c r="K207" s="15" t="s">
        <v>1338</v>
      </c>
    </row>
    <row r="208" spans="1:11" ht="48">
      <c r="A208" s="39">
        <f t="shared" si="5"/>
        <v>56</v>
      </c>
      <c r="B208" s="73" t="s">
        <v>383</v>
      </c>
      <c r="C208" s="15" t="s">
        <v>2199</v>
      </c>
      <c r="D208" s="67">
        <v>36801</v>
      </c>
      <c r="E208" s="87">
        <v>39329</v>
      </c>
      <c r="F208" s="58">
        <v>1582.4194</v>
      </c>
      <c r="G208" s="15" t="s">
        <v>1719</v>
      </c>
      <c r="H208" s="57" t="s">
        <v>266</v>
      </c>
      <c r="I208" s="41" t="s">
        <v>34</v>
      </c>
      <c r="J208" s="41"/>
      <c r="K208" s="15" t="s">
        <v>1339</v>
      </c>
    </row>
    <row r="209" spans="1:11" ht="48">
      <c r="A209" s="39">
        <f t="shared" si="5"/>
        <v>57</v>
      </c>
      <c r="B209" s="73" t="s">
        <v>1044</v>
      </c>
      <c r="C209" s="16" t="s">
        <v>985</v>
      </c>
      <c r="D209" s="67">
        <v>38993</v>
      </c>
      <c r="E209" s="87">
        <v>39329</v>
      </c>
      <c r="F209" s="58">
        <v>439.0159</v>
      </c>
      <c r="G209" s="15" t="s">
        <v>2211</v>
      </c>
      <c r="H209" s="57" t="s">
        <v>1119</v>
      </c>
      <c r="I209" s="41" t="s">
        <v>2212</v>
      </c>
      <c r="J209" s="41"/>
      <c r="K209" s="15" t="s">
        <v>1336</v>
      </c>
    </row>
    <row r="210" spans="1:11" ht="60">
      <c r="A210" s="39">
        <f t="shared" si="5"/>
        <v>58</v>
      </c>
      <c r="B210" s="73" t="s">
        <v>793</v>
      </c>
      <c r="C210" s="15" t="s">
        <v>506</v>
      </c>
      <c r="D210" s="67">
        <v>35181</v>
      </c>
      <c r="E210" s="87">
        <v>39342</v>
      </c>
      <c r="F210" s="58">
        <v>1053</v>
      </c>
      <c r="G210" s="15" t="s">
        <v>1724</v>
      </c>
      <c r="H210" s="57" t="s">
        <v>266</v>
      </c>
      <c r="I210" s="41" t="s">
        <v>1069</v>
      </c>
      <c r="J210" s="41"/>
      <c r="K210" s="15" t="s">
        <v>0</v>
      </c>
    </row>
    <row r="211" spans="1:11" ht="36">
      <c r="A211" s="39">
        <f t="shared" si="5"/>
        <v>59</v>
      </c>
      <c r="B211" s="73" t="s">
        <v>1352</v>
      </c>
      <c r="C211" s="15" t="s">
        <v>233</v>
      </c>
      <c r="D211" s="67">
        <v>37369</v>
      </c>
      <c r="E211" s="87">
        <v>39693</v>
      </c>
      <c r="F211" s="58">
        <v>1686.4814</v>
      </c>
      <c r="G211" s="15" t="s">
        <v>1749</v>
      </c>
      <c r="H211" s="57" t="s">
        <v>266</v>
      </c>
      <c r="I211" s="41" t="s">
        <v>34</v>
      </c>
      <c r="J211" s="41"/>
      <c r="K211" s="15" t="s">
        <v>1</v>
      </c>
    </row>
    <row r="212" spans="1:11" ht="36">
      <c r="A212" s="39">
        <f t="shared" si="5"/>
        <v>60</v>
      </c>
      <c r="B212" s="73" t="s">
        <v>1905</v>
      </c>
      <c r="C212" s="16" t="s">
        <v>1560</v>
      </c>
      <c r="D212" s="67">
        <v>37692</v>
      </c>
      <c r="E212" s="87">
        <v>39727</v>
      </c>
      <c r="F212" s="58">
        <v>252.9755</v>
      </c>
      <c r="G212" s="15" t="s">
        <v>557</v>
      </c>
      <c r="H212" s="15" t="s">
        <v>300</v>
      </c>
      <c r="I212" s="41" t="s">
        <v>322</v>
      </c>
      <c r="J212" s="41"/>
      <c r="K212" s="15" t="s">
        <v>2</v>
      </c>
    </row>
    <row r="213" spans="1:11" ht="36">
      <c r="A213" s="39">
        <f t="shared" si="5"/>
        <v>61</v>
      </c>
      <c r="B213" s="73" t="s">
        <v>825</v>
      </c>
      <c r="C213" s="16" t="s">
        <v>2193</v>
      </c>
      <c r="D213" s="67">
        <v>39455</v>
      </c>
      <c r="E213" s="86">
        <v>39770</v>
      </c>
      <c r="F213" s="58">
        <v>3108</v>
      </c>
      <c r="G213" s="15" t="s">
        <v>837</v>
      </c>
      <c r="H213" s="15" t="s">
        <v>300</v>
      </c>
      <c r="I213" s="41" t="s">
        <v>489</v>
      </c>
      <c r="J213" s="41"/>
      <c r="K213" s="362" t="s">
        <v>1347</v>
      </c>
    </row>
    <row r="214" spans="1:11" ht="36">
      <c r="A214" s="39">
        <f t="shared" si="5"/>
        <v>62</v>
      </c>
      <c r="B214" s="73" t="s">
        <v>1024</v>
      </c>
      <c r="C214" s="16" t="s">
        <v>441</v>
      </c>
      <c r="D214" s="67">
        <v>39455</v>
      </c>
      <c r="E214" s="86">
        <v>39770</v>
      </c>
      <c r="F214" s="58">
        <v>3864</v>
      </c>
      <c r="G214" s="15" t="s">
        <v>443</v>
      </c>
      <c r="H214" s="15" t="s">
        <v>300</v>
      </c>
      <c r="I214" s="41" t="s">
        <v>489</v>
      </c>
      <c r="J214" s="41"/>
      <c r="K214" s="362" t="s">
        <v>1347</v>
      </c>
    </row>
    <row r="215" spans="1:11" ht="36">
      <c r="A215" s="39">
        <f t="shared" si="5"/>
        <v>63</v>
      </c>
      <c r="B215" s="73" t="s">
        <v>1025</v>
      </c>
      <c r="C215" s="16" t="s">
        <v>442</v>
      </c>
      <c r="D215" s="67">
        <v>39455</v>
      </c>
      <c r="E215" s="86">
        <v>39770</v>
      </c>
      <c r="F215" s="58">
        <v>1922.2715</v>
      </c>
      <c r="G215" s="15" t="s">
        <v>443</v>
      </c>
      <c r="H215" s="15" t="s">
        <v>300</v>
      </c>
      <c r="I215" s="41" t="s">
        <v>489</v>
      </c>
      <c r="J215" s="41"/>
      <c r="K215" s="362" t="s">
        <v>1347</v>
      </c>
    </row>
    <row r="216" spans="1:11" ht="36">
      <c r="A216" s="39">
        <f t="shared" si="5"/>
        <v>64</v>
      </c>
      <c r="B216" s="73" t="s">
        <v>1926</v>
      </c>
      <c r="C216" s="16" t="s">
        <v>2063</v>
      </c>
      <c r="D216" s="67">
        <v>39287</v>
      </c>
      <c r="E216" s="86">
        <v>39797</v>
      </c>
      <c r="F216" s="58">
        <v>1008</v>
      </c>
      <c r="G216" s="15" t="s">
        <v>2276</v>
      </c>
      <c r="H216" s="15" t="s">
        <v>1119</v>
      </c>
      <c r="I216" s="41" t="s">
        <v>438</v>
      </c>
      <c r="J216" s="41"/>
      <c r="K216" s="362" t="s">
        <v>1347</v>
      </c>
    </row>
    <row r="217" spans="1:11" ht="36">
      <c r="A217" s="39">
        <f t="shared" si="5"/>
        <v>65</v>
      </c>
      <c r="B217" s="73" t="s">
        <v>2068</v>
      </c>
      <c r="C217" s="16" t="s">
        <v>442</v>
      </c>
      <c r="D217" s="67">
        <v>39449</v>
      </c>
      <c r="E217" s="86">
        <v>39874</v>
      </c>
      <c r="F217" s="58">
        <v>2350.0412</v>
      </c>
      <c r="G217" s="15" t="s">
        <v>1493</v>
      </c>
      <c r="H217" s="15" t="s">
        <v>300</v>
      </c>
      <c r="I217" s="41" t="s">
        <v>489</v>
      </c>
      <c r="J217" s="41"/>
      <c r="K217" s="362" t="s">
        <v>1347</v>
      </c>
    </row>
    <row r="218" spans="1:11" ht="36">
      <c r="A218" s="39">
        <f aca="true" t="shared" si="6" ref="A218:A239">SUM(A217+1)</f>
        <v>66</v>
      </c>
      <c r="B218" s="73" t="s">
        <v>824</v>
      </c>
      <c r="C218" s="16" t="s">
        <v>442</v>
      </c>
      <c r="D218" s="67">
        <v>39454</v>
      </c>
      <c r="E218" s="86">
        <v>39874</v>
      </c>
      <c r="F218" s="58">
        <v>1266.3812</v>
      </c>
      <c r="G218" s="15" t="s">
        <v>837</v>
      </c>
      <c r="H218" s="15" t="s">
        <v>300</v>
      </c>
      <c r="I218" s="41" t="s">
        <v>489</v>
      </c>
      <c r="J218" s="41"/>
      <c r="K218" s="362" t="s">
        <v>1347</v>
      </c>
    </row>
    <row r="219" spans="1:11" ht="48">
      <c r="A219" s="39">
        <f t="shared" si="6"/>
        <v>67</v>
      </c>
      <c r="B219" s="57" t="s">
        <v>1771</v>
      </c>
      <c r="C219" s="16" t="s">
        <v>953</v>
      </c>
      <c r="D219" s="67">
        <v>38643</v>
      </c>
      <c r="E219" s="86">
        <v>39884</v>
      </c>
      <c r="F219" s="58">
        <v>280.293</v>
      </c>
      <c r="G219" s="15" t="s">
        <v>1988</v>
      </c>
      <c r="H219" s="15" t="s">
        <v>1119</v>
      </c>
      <c r="I219" s="41" t="s">
        <v>2293</v>
      </c>
      <c r="J219" s="41"/>
      <c r="K219" s="15" t="s">
        <v>1336</v>
      </c>
    </row>
    <row r="220" spans="1:11" ht="36">
      <c r="A220" s="39">
        <f t="shared" si="6"/>
        <v>68</v>
      </c>
      <c r="B220" s="57" t="s">
        <v>1949</v>
      </c>
      <c r="C220" s="16" t="s">
        <v>442</v>
      </c>
      <c r="D220" s="67">
        <v>39489</v>
      </c>
      <c r="E220" s="86">
        <v>39987</v>
      </c>
      <c r="F220" s="58">
        <v>7461.9691</v>
      </c>
      <c r="G220" s="15" t="s">
        <v>2269</v>
      </c>
      <c r="H220" s="15" t="s">
        <v>300</v>
      </c>
      <c r="I220" s="41" t="s">
        <v>489</v>
      </c>
      <c r="J220" s="41"/>
      <c r="K220" s="362" t="s">
        <v>1347</v>
      </c>
    </row>
    <row r="221" spans="1:11" ht="36">
      <c r="A221" s="39">
        <f t="shared" si="6"/>
        <v>69</v>
      </c>
      <c r="B221" s="57" t="s">
        <v>485</v>
      </c>
      <c r="C221" s="16" t="s">
        <v>1831</v>
      </c>
      <c r="D221" s="67">
        <v>39513</v>
      </c>
      <c r="E221" s="86">
        <v>39987</v>
      </c>
      <c r="F221" s="58">
        <v>1259.1488</v>
      </c>
      <c r="G221" s="15" t="s">
        <v>2069</v>
      </c>
      <c r="H221" s="15" t="s">
        <v>300</v>
      </c>
      <c r="I221" s="41" t="s">
        <v>605</v>
      </c>
      <c r="J221" s="41"/>
      <c r="K221" s="362" t="s">
        <v>1347</v>
      </c>
    </row>
    <row r="222" spans="1:11" ht="60">
      <c r="A222" s="39">
        <f t="shared" si="6"/>
        <v>70</v>
      </c>
      <c r="B222" s="57" t="s">
        <v>2153</v>
      </c>
      <c r="C222" s="16" t="s">
        <v>1831</v>
      </c>
      <c r="D222" s="67">
        <v>39576</v>
      </c>
      <c r="E222" s="86">
        <v>39987</v>
      </c>
      <c r="F222" s="58">
        <v>1162.7754</v>
      </c>
      <c r="G222" s="15" t="s">
        <v>2288</v>
      </c>
      <c r="H222" s="15" t="s">
        <v>300</v>
      </c>
      <c r="I222" s="41" t="s">
        <v>2289</v>
      </c>
      <c r="J222" s="41"/>
      <c r="K222" s="362" t="s">
        <v>1347</v>
      </c>
    </row>
    <row r="223" spans="1:11" ht="36">
      <c r="A223" s="39">
        <f t="shared" si="6"/>
        <v>71</v>
      </c>
      <c r="B223" s="57" t="s">
        <v>778</v>
      </c>
      <c r="C223" s="16" t="s">
        <v>1831</v>
      </c>
      <c r="D223" s="67">
        <v>39580</v>
      </c>
      <c r="E223" s="86">
        <v>39987</v>
      </c>
      <c r="F223" s="58">
        <v>1105.0397</v>
      </c>
      <c r="G223" s="15" t="s">
        <v>223</v>
      </c>
      <c r="H223" s="15" t="s">
        <v>300</v>
      </c>
      <c r="I223" s="41" t="s">
        <v>1729</v>
      </c>
      <c r="J223" s="41"/>
      <c r="K223" s="362" t="s">
        <v>1347</v>
      </c>
    </row>
    <row r="224" spans="1:11" ht="48">
      <c r="A224" s="39">
        <f t="shared" si="6"/>
        <v>72</v>
      </c>
      <c r="B224" s="57" t="s">
        <v>1907</v>
      </c>
      <c r="C224" s="16" t="s">
        <v>1852</v>
      </c>
      <c r="D224" s="67">
        <v>38016</v>
      </c>
      <c r="E224" s="86">
        <v>40032</v>
      </c>
      <c r="F224" s="58">
        <v>100.0196</v>
      </c>
      <c r="G224" s="15" t="s">
        <v>820</v>
      </c>
      <c r="H224" s="15" t="s">
        <v>1119</v>
      </c>
      <c r="I224" s="41" t="s">
        <v>1887</v>
      </c>
      <c r="J224" s="41"/>
      <c r="K224" s="15" t="s">
        <v>1336</v>
      </c>
    </row>
    <row r="225" spans="1:11" ht="120">
      <c r="A225" s="39">
        <f t="shared" si="6"/>
        <v>73</v>
      </c>
      <c r="B225" s="35" t="s">
        <v>1541</v>
      </c>
      <c r="C225" s="16" t="s">
        <v>1831</v>
      </c>
      <c r="D225" s="67">
        <v>39616</v>
      </c>
      <c r="E225" s="86">
        <v>40037</v>
      </c>
      <c r="F225" s="58">
        <v>8772.1242</v>
      </c>
      <c r="G225" s="74" t="s">
        <v>1438</v>
      </c>
      <c r="H225" s="15" t="s">
        <v>300</v>
      </c>
      <c r="I225" s="15" t="s">
        <v>1501</v>
      </c>
      <c r="J225" s="15"/>
      <c r="K225" s="15" t="s">
        <v>1336</v>
      </c>
    </row>
    <row r="226" spans="1:11" ht="36">
      <c r="A226" s="39">
        <f t="shared" si="6"/>
        <v>74</v>
      </c>
      <c r="B226" s="57" t="s">
        <v>1923</v>
      </c>
      <c r="C226" s="16" t="s">
        <v>433</v>
      </c>
      <c r="D226" s="67">
        <v>39492</v>
      </c>
      <c r="E226" s="86">
        <v>40042</v>
      </c>
      <c r="F226" s="58">
        <v>1054.6465</v>
      </c>
      <c r="G226" s="15" t="s">
        <v>459</v>
      </c>
      <c r="H226" s="15" t="s">
        <v>1119</v>
      </c>
      <c r="I226" s="41" t="s">
        <v>434</v>
      </c>
      <c r="J226" s="41"/>
      <c r="K226" s="362" t="s">
        <v>1347</v>
      </c>
    </row>
    <row r="227" spans="1:11" ht="60">
      <c r="A227" s="39">
        <f t="shared" si="6"/>
        <v>75</v>
      </c>
      <c r="B227" s="57" t="s">
        <v>2246</v>
      </c>
      <c r="C227" s="16" t="s">
        <v>2224</v>
      </c>
      <c r="D227" s="67">
        <v>39612</v>
      </c>
      <c r="E227" s="86">
        <v>40095</v>
      </c>
      <c r="F227" s="58">
        <v>3601.8489</v>
      </c>
      <c r="G227" s="15" t="s">
        <v>1540</v>
      </c>
      <c r="H227" s="15" t="s">
        <v>300</v>
      </c>
      <c r="I227" s="41" t="s">
        <v>317</v>
      </c>
      <c r="J227" s="41"/>
      <c r="K227" s="15" t="s">
        <v>771</v>
      </c>
    </row>
    <row r="228" spans="1:11" ht="36">
      <c r="A228" s="39">
        <f t="shared" si="6"/>
        <v>76</v>
      </c>
      <c r="B228" s="57" t="s">
        <v>1169</v>
      </c>
      <c r="C228" s="16" t="s">
        <v>2320</v>
      </c>
      <c r="D228" s="87">
        <v>39679</v>
      </c>
      <c r="E228" s="86">
        <v>40148</v>
      </c>
      <c r="F228" s="43">
        <v>3361.5381</v>
      </c>
      <c r="G228" s="32" t="s">
        <v>580</v>
      </c>
      <c r="H228" s="32" t="s">
        <v>1119</v>
      </c>
      <c r="I228" s="32" t="s">
        <v>2037</v>
      </c>
      <c r="J228" s="32"/>
      <c r="K228" s="362" t="s">
        <v>3</v>
      </c>
    </row>
    <row r="229" spans="1:11" ht="36">
      <c r="A229" s="39">
        <f t="shared" si="6"/>
        <v>77</v>
      </c>
      <c r="B229" s="57" t="s">
        <v>1645</v>
      </c>
      <c r="C229" s="16" t="s">
        <v>2320</v>
      </c>
      <c r="D229" s="87">
        <v>39687</v>
      </c>
      <c r="E229" s="86">
        <v>40148</v>
      </c>
      <c r="F229" s="43">
        <v>4784.4566</v>
      </c>
      <c r="G229" s="41" t="s">
        <v>61</v>
      </c>
      <c r="H229" s="41" t="s">
        <v>266</v>
      </c>
      <c r="I229" s="32" t="s">
        <v>2173</v>
      </c>
      <c r="J229" s="32"/>
      <c r="K229" s="362" t="s">
        <v>3</v>
      </c>
    </row>
    <row r="230" spans="1:11" ht="60">
      <c r="A230" s="39">
        <f t="shared" si="6"/>
        <v>78</v>
      </c>
      <c r="B230" s="57" t="s">
        <v>1056</v>
      </c>
      <c r="C230" s="16" t="s">
        <v>2230</v>
      </c>
      <c r="D230" s="87">
        <v>39731</v>
      </c>
      <c r="E230" s="86">
        <v>40148</v>
      </c>
      <c r="F230" s="43">
        <v>1643.1938</v>
      </c>
      <c r="G230" s="21" t="s">
        <v>603</v>
      </c>
      <c r="H230" s="41" t="s">
        <v>266</v>
      </c>
      <c r="I230" s="32" t="s">
        <v>903</v>
      </c>
      <c r="J230" s="32"/>
      <c r="K230" s="15" t="s">
        <v>1349</v>
      </c>
    </row>
    <row r="231" spans="1:11" ht="36">
      <c r="A231" s="39">
        <f t="shared" si="6"/>
        <v>79</v>
      </c>
      <c r="B231" s="57" t="s">
        <v>999</v>
      </c>
      <c r="C231" s="16" t="s">
        <v>2194</v>
      </c>
      <c r="D231" s="67">
        <v>37050</v>
      </c>
      <c r="E231" s="86">
        <v>40154</v>
      </c>
      <c r="F231" s="58">
        <v>1640.3165</v>
      </c>
      <c r="G231" s="15" t="s">
        <v>96</v>
      </c>
      <c r="H231" s="15" t="s">
        <v>266</v>
      </c>
      <c r="I231" s="41" t="s">
        <v>1016</v>
      </c>
      <c r="J231" s="41"/>
      <c r="K231" s="15" t="s">
        <v>4</v>
      </c>
    </row>
    <row r="232" spans="1:11" ht="36">
      <c r="A232" s="39">
        <f t="shared" si="6"/>
        <v>80</v>
      </c>
      <c r="B232" s="57" t="s">
        <v>1570</v>
      </c>
      <c r="C232" s="15" t="s">
        <v>678</v>
      </c>
      <c r="D232" s="67">
        <v>39462</v>
      </c>
      <c r="E232" s="86">
        <v>40161</v>
      </c>
      <c r="F232" s="58">
        <v>659.6393</v>
      </c>
      <c r="G232" s="15" t="s">
        <v>1500</v>
      </c>
      <c r="H232" s="15" t="s">
        <v>300</v>
      </c>
      <c r="I232" s="41" t="s">
        <v>1501</v>
      </c>
      <c r="J232" s="41"/>
      <c r="K232" s="362" t="s">
        <v>1347</v>
      </c>
    </row>
    <row r="233" spans="1:11" ht="48">
      <c r="A233" s="39">
        <f t="shared" si="6"/>
        <v>81</v>
      </c>
      <c r="B233" s="57" t="s">
        <v>1294</v>
      </c>
      <c r="C233" s="16" t="s">
        <v>1017</v>
      </c>
      <c r="D233" s="67">
        <v>38624</v>
      </c>
      <c r="E233" s="86">
        <v>40176</v>
      </c>
      <c r="F233" s="58">
        <v>1683.3607</v>
      </c>
      <c r="G233" s="15" t="s">
        <v>1621</v>
      </c>
      <c r="H233" s="15" t="s">
        <v>266</v>
      </c>
      <c r="I233" s="41" t="s">
        <v>2293</v>
      </c>
      <c r="J233" s="41"/>
      <c r="K233" s="15" t="s">
        <v>1336</v>
      </c>
    </row>
    <row r="234" spans="1:11" ht="60">
      <c r="A234" s="39">
        <f t="shared" si="6"/>
        <v>82</v>
      </c>
      <c r="B234" s="57" t="s">
        <v>50</v>
      </c>
      <c r="C234" s="16" t="s">
        <v>2230</v>
      </c>
      <c r="D234" s="87">
        <v>39696</v>
      </c>
      <c r="E234" s="86">
        <v>40176</v>
      </c>
      <c r="F234" s="43">
        <v>1010.8544</v>
      </c>
      <c r="G234" s="41" t="s">
        <v>1079</v>
      </c>
      <c r="H234" s="41" t="s">
        <v>266</v>
      </c>
      <c r="I234" s="32" t="s">
        <v>903</v>
      </c>
      <c r="J234" s="32"/>
      <c r="K234" s="15" t="s">
        <v>1349</v>
      </c>
    </row>
    <row r="235" spans="1:11" ht="36">
      <c r="A235" s="39">
        <f t="shared" si="6"/>
        <v>83</v>
      </c>
      <c r="B235" s="57" t="s">
        <v>2328</v>
      </c>
      <c r="C235" s="16" t="s">
        <v>679</v>
      </c>
      <c r="D235" s="87">
        <v>39735</v>
      </c>
      <c r="E235" s="86">
        <v>40176</v>
      </c>
      <c r="F235" s="43">
        <v>2024.2491</v>
      </c>
      <c r="G235" s="21" t="s">
        <v>742</v>
      </c>
      <c r="H235" s="41" t="s">
        <v>300</v>
      </c>
      <c r="I235" s="32" t="s">
        <v>1115</v>
      </c>
      <c r="J235" s="32"/>
      <c r="K235" s="362" t="s">
        <v>636</v>
      </c>
    </row>
    <row r="236" spans="1:11" ht="48">
      <c r="A236" s="39">
        <f t="shared" si="6"/>
        <v>84</v>
      </c>
      <c r="B236" s="35" t="s">
        <v>1702</v>
      </c>
      <c r="C236" s="15" t="s">
        <v>678</v>
      </c>
      <c r="D236" s="67">
        <v>39573</v>
      </c>
      <c r="E236" s="86">
        <v>40176</v>
      </c>
      <c r="F236" s="58">
        <v>1143.3595</v>
      </c>
      <c r="G236" s="74" t="s">
        <v>1307</v>
      </c>
      <c r="H236" s="15" t="s">
        <v>300</v>
      </c>
      <c r="I236" s="15" t="s">
        <v>934</v>
      </c>
      <c r="J236" s="15"/>
      <c r="K236" s="15" t="s">
        <v>1336</v>
      </c>
    </row>
    <row r="237" spans="1:11" ht="60">
      <c r="A237" s="39">
        <f t="shared" si="6"/>
        <v>85</v>
      </c>
      <c r="B237" s="57" t="s">
        <v>784</v>
      </c>
      <c r="C237" s="16" t="s">
        <v>433</v>
      </c>
      <c r="D237" s="67">
        <v>39647</v>
      </c>
      <c r="E237" s="86">
        <v>40254</v>
      </c>
      <c r="F237" s="58">
        <v>922.2027</v>
      </c>
      <c r="G237" s="15" t="s">
        <v>922</v>
      </c>
      <c r="H237" s="15" t="s">
        <v>266</v>
      </c>
      <c r="I237" s="41" t="s">
        <v>243</v>
      </c>
      <c r="J237" s="41"/>
      <c r="K237" s="15" t="s">
        <v>1349</v>
      </c>
    </row>
    <row r="238" spans="1:11" ht="60">
      <c r="A238" s="39">
        <f t="shared" si="6"/>
        <v>86</v>
      </c>
      <c r="B238" s="57" t="s">
        <v>1827</v>
      </c>
      <c r="C238" s="16" t="s">
        <v>1785</v>
      </c>
      <c r="D238" s="87">
        <v>39707</v>
      </c>
      <c r="E238" s="86">
        <v>40254</v>
      </c>
      <c r="F238" s="43">
        <v>625.8066</v>
      </c>
      <c r="G238" s="41" t="s">
        <v>1605</v>
      </c>
      <c r="H238" s="41" t="s">
        <v>1119</v>
      </c>
      <c r="I238" s="32" t="s">
        <v>605</v>
      </c>
      <c r="J238" s="32"/>
      <c r="K238" s="15" t="s">
        <v>1349</v>
      </c>
    </row>
    <row r="239" spans="1:11" ht="60.75" thickBot="1">
      <c r="A239" s="39">
        <f t="shared" si="6"/>
        <v>87</v>
      </c>
      <c r="B239" s="283" t="s">
        <v>595</v>
      </c>
      <c r="C239" s="215" t="s">
        <v>1786</v>
      </c>
      <c r="D239" s="284">
        <v>39738</v>
      </c>
      <c r="E239" s="223">
        <v>40254</v>
      </c>
      <c r="F239" s="285">
        <v>45.5005</v>
      </c>
      <c r="G239" s="213" t="s">
        <v>556</v>
      </c>
      <c r="H239" s="213" t="s">
        <v>300</v>
      </c>
      <c r="I239" s="286" t="s">
        <v>317</v>
      </c>
      <c r="J239" s="286"/>
      <c r="K239" s="109" t="s">
        <v>1348</v>
      </c>
    </row>
    <row r="240" spans="1:11" ht="16.5" thickBot="1" thickTop="1">
      <c r="A240" s="303"/>
      <c r="B240" s="304"/>
      <c r="C240" s="297"/>
      <c r="D240" s="299"/>
      <c r="E240" s="305"/>
      <c r="F240" s="308">
        <f>SUM(F153:F239)</f>
        <v>185029.5816</v>
      </c>
      <c r="G240" s="306"/>
      <c r="H240" s="307"/>
      <c r="I240" s="306"/>
      <c r="J240" s="302"/>
      <c r="K240" s="301"/>
    </row>
    <row r="241" spans="1:11" ht="15.75" thickTop="1">
      <c r="A241" s="6" t="s">
        <v>853</v>
      </c>
      <c r="B241" s="6"/>
      <c r="C241" s="82"/>
      <c r="D241" s="13"/>
      <c r="E241" s="92"/>
      <c r="F241" s="125"/>
      <c r="G241" s="126"/>
      <c r="H241" s="127"/>
      <c r="I241" s="126"/>
      <c r="J241" s="128"/>
      <c r="K241" s="113"/>
    </row>
    <row r="242" spans="1:11" ht="12.75">
      <c r="A242" s="421" t="s">
        <v>493</v>
      </c>
      <c r="B242" s="419" t="s">
        <v>863</v>
      </c>
      <c r="C242" s="423" t="s">
        <v>198</v>
      </c>
      <c r="D242" s="423" t="s">
        <v>2327</v>
      </c>
      <c r="E242" s="433" t="s">
        <v>1445</v>
      </c>
      <c r="F242" s="419" t="s">
        <v>548</v>
      </c>
      <c r="G242" s="419" t="s">
        <v>257</v>
      </c>
      <c r="H242" s="419"/>
      <c r="I242" s="419" t="s">
        <v>2188</v>
      </c>
      <c r="J242" s="419" t="s">
        <v>199</v>
      </c>
      <c r="K242" s="419" t="s">
        <v>1503</v>
      </c>
    </row>
    <row r="243" spans="1:11" ht="12.75">
      <c r="A243" s="422"/>
      <c r="B243" s="420"/>
      <c r="C243" s="420"/>
      <c r="D243" s="420"/>
      <c r="E243" s="434"/>
      <c r="F243" s="420"/>
      <c r="G243" s="419" t="s">
        <v>478</v>
      </c>
      <c r="H243" s="419" t="s">
        <v>1504</v>
      </c>
      <c r="I243" s="420"/>
      <c r="J243" s="420"/>
      <c r="K243" s="420"/>
    </row>
    <row r="244" spans="1:11" ht="12.75">
      <c r="A244" s="432"/>
      <c r="B244" s="431"/>
      <c r="C244" s="431"/>
      <c r="D244" s="431"/>
      <c r="E244" s="431"/>
      <c r="F244" s="431"/>
      <c r="G244" s="419"/>
      <c r="H244" s="419"/>
      <c r="I244" s="431"/>
      <c r="J244" s="431"/>
      <c r="K244" s="431"/>
    </row>
    <row r="245" spans="1:11" ht="24">
      <c r="A245" s="100">
        <v>1</v>
      </c>
      <c r="B245" s="95" t="s">
        <v>1834</v>
      </c>
      <c r="C245" s="136" t="s">
        <v>1875</v>
      </c>
      <c r="D245" s="86">
        <v>34824</v>
      </c>
      <c r="E245" s="86">
        <v>35227</v>
      </c>
      <c r="F245" s="185">
        <v>16172.3</v>
      </c>
      <c r="G245" s="33"/>
      <c r="H245" s="20" t="s">
        <v>1213</v>
      </c>
      <c r="I245" s="95"/>
      <c r="J245" s="95"/>
      <c r="K245" s="19" t="s">
        <v>1446</v>
      </c>
    </row>
    <row r="246" spans="1:11" ht="24">
      <c r="A246" s="100">
        <f>SUM(A245+1)</f>
        <v>2</v>
      </c>
      <c r="B246" s="94" t="s">
        <v>2145</v>
      </c>
      <c r="C246" s="15" t="s">
        <v>2243</v>
      </c>
      <c r="D246" s="85">
        <v>35117</v>
      </c>
      <c r="E246" s="93">
        <v>35683</v>
      </c>
      <c r="F246" s="58">
        <v>2592</v>
      </c>
      <c r="G246" s="15" t="s">
        <v>518</v>
      </c>
      <c r="H246" s="15" t="s">
        <v>1119</v>
      </c>
      <c r="I246" s="41" t="s">
        <v>733</v>
      </c>
      <c r="J246" s="41"/>
      <c r="K246" s="15" t="s">
        <v>2287</v>
      </c>
    </row>
    <row r="247" spans="1:11" ht="24">
      <c r="A247" s="100">
        <f>SUM(A246+1)</f>
        <v>3</v>
      </c>
      <c r="B247" s="94" t="s">
        <v>146</v>
      </c>
      <c r="C247" s="15" t="s">
        <v>1985</v>
      </c>
      <c r="D247" s="85">
        <v>35622</v>
      </c>
      <c r="E247" s="93">
        <v>35933</v>
      </c>
      <c r="F247" s="58">
        <v>13122</v>
      </c>
      <c r="G247" s="15" t="s">
        <v>301</v>
      </c>
      <c r="H247" s="15" t="s">
        <v>1213</v>
      </c>
      <c r="I247" s="41" t="s">
        <v>1366</v>
      </c>
      <c r="J247" s="41"/>
      <c r="K247" s="15" t="s">
        <v>2287</v>
      </c>
    </row>
    <row r="248" spans="1:11" ht="48.75" thickBot="1">
      <c r="A248" s="293">
        <f>SUM(A247+1)</f>
        <v>4</v>
      </c>
      <c r="B248" s="294" t="s">
        <v>1480</v>
      </c>
      <c r="C248" s="215" t="s">
        <v>2308</v>
      </c>
      <c r="D248" s="223">
        <v>39050</v>
      </c>
      <c r="E248" s="223">
        <v>39427</v>
      </c>
      <c r="F248" s="257">
        <v>626.7</v>
      </c>
      <c r="G248" s="109" t="s">
        <v>379</v>
      </c>
      <c r="H248" s="109" t="s">
        <v>300</v>
      </c>
      <c r="I248" s="213" t="s">
        <v>438</v>
      </c>
      <c r="J248" s="213"/>
      <c r="K248" s="215" t="s">
        <v>1206</v>
      </c>
    </row>
    <row r="249" spans="1:11" ht="14.25" thickBot="1" thickTop="1">
      <c r="A249" s="295"/>
      <c r="B249" s="296"/>
      <c r="C249" s="297"/>
      <c r="D249" s="298"/>
      <c r="E249" s="299"/>
      <c r="F249" s="300">
        <f>SUM(F245:F248)</f>
        <v>32513</v>
      </c>
      <c r="G249" s="301"/>
      <c r="H249" s="301"/>
      <c r="I249" s="302"/>
      <c r="J249" s="302"/>
      <c r="K249" s="301"/>
    </row>
    <row r="250" spans="1:11" ht="13.5" thickTop="1">
      <c r="A250" s="131"/>
      <c r="B250" s="124"/>
      <c r="C250" s="82"/>
      <c r="D250" s="130"/>
      <c r="E250" s="13"/>
      <c r="F250" s="129"/>
      <c r="G250" s="113"/>
      <c r="H250" s="113"/>
      <c r="I250" s="128"/>
      <c r="J250" s="128"/>
      <c r="K250" s="113"/>
    </row>
    <row r="251" spans="1:11" ht="15">
      <c r="A251" s="6" t="s">
        <v>786</v>
      </c>
      <c r="B251" s="124"/>
      <c r="C251" s="82"/>
      <c r="D251" s="130"/>
      <c r="E251" s="120"/>
      <c r="F251" s="129"/>
      <c r="G251" s="113"/>
      <c r="H251" s="113"/>
      <c r="I251" s="128"/>
      <c r="J251" s="128"/>
      <c r="K251" s="113"/>
    </row>
    <row r="252" spans="1:11" ht="12.75">
      <c r="A252" s="421" t="s">
        <v>493</v>
      </c>
      <c r="B252" s="419" t="s">
        <v>863</v>
      </c>
      <c r="C252" s="423" t="s">
        <v>198</v>
      </c>
      <c r="D252" s="423" t="s">
        <v>2327</v>
      </c>
      <c r="E252" s="433" t="s">
        <v>1596</v>
      </c>
      <c r="F252" s="419" t="s">
        <v>548</v>
      </c>
      <c r="G252" s="419" t="s">
        <v>257</v>
      </c>
      <c r="H252" s="419"/>
      <c r="I252" s="419" t="s">
        <v>2188</v>
      </c>
      <c r="J252" s="419" t="s">
        <v>199</v>
      </c>
      <c r="K252" s="419" t="s">
        <v>1503</v>
      </c>
    </row>
    <row r="253" spans="1:11" ht="12.75">
      <c r="A253" s="422"/>
      <c r="B253" s="420"/>
      <c r="C253" s="420"/>
      <c r="D253" s="420"/>
      <c r="E253" s="434"/>
      <c r="F253" s="420"/>
      <c r="G253" s="419" t="s">
        <v>478</v>
      </c>
      <c r="H253" s="419" t="s">
        <v>1504</v>
      </c>
      <c r="I253" s="420"/>
      <c r="J253" s="420"/>
      <c r="K253" s="420"/>
    </row>
    <row r="254" spans="1:11" ht="12.75">
      <c r="A254" s="432"/>
      <c r="B254" s="431"/>
      <c r="C254" s="431"/>
      <c r="D254" s="431"/>
      <c r="E254" s="431"/>
      <c r="F254" s="431"/>
      <c r="G254" s="419"/>
      <c r="H254" s="419"/>
      <c r="I254" s="431"/>
      <c r="J254" s="431"/>
      <c r="K254" s="431"/>
    </row>
    <row r="255" spans="1:11" ht="78.75">
      <c r="A255" s="131">
        <v>1</v>
      </c>
      <c r="B255" s="73" t="s">
        <v>795</v>
      </c>
      <c r="C255" s="15" t="s">
        <v>1822</v>
      </c>
      <c r="D255" s="67">
        <v>35572</v>
      </c>
      <c r="E255" s="67">
        <v>38834</v>
      </c>
      <c r="F255" s="281">
        <v>2694.0644</v>
      </c>
      <c r="G255" s="84" t="s">
        <v>1353</v>
      </c>
      <c r="H255" s="84" t="s">
        <v>1354</v>
      </c>
      <c r="I255" s="41" t="s">
        <v>1499</v>
      </c>
      <c r="J255" s="70"/>
      <c r="K255" s="27" t="s">
        <v>1897</v>
      </c>
    </row>
    <row r="256" spans="1:11" ht="15">
      <c r="A256" s="6" t="s">
        <v>1405</v>
      </c>
      <c r="B256" s="124"/>
      <c r="C256" s="82"/>
      <c r="D256" s="130"/>
      <c r="E256" s="13"/>
      <c r="F256" s="129"/>
      <c r="G256" s="113"/>
      <c r="H256" s="113"/>
      <c r="I256" s="128"/>
      <c r="J256" s="128"/>
      <c r="K256" s="113"/>
    </row>
    <row r="257" spans="1:11" ht="15">
      <c r="A257" s="6" t="s">
        <v>1598</v>
      </c>
      <c r="B257" s="124"/>
      <c r="C257" s="82"/>
      <c r="D257" s="130"/>
      <c r="E257" s="13"/>
      <c r="F257" s="129"/>
      <c r="G257" s="113"/>
      <c r="H257" s="113"/>
      <c r="I257" s="128"/>
      <c r="J257" s="128"/>
      <c r="K257" s="113"/>
    </row>
    <row r="258" spans="1:11" ht="12.75">
      <c r="A258" s="426" t="s">
        <v>1486</v>
      </c>
      <c r="B258" s="419" t="s">
        <v>863</v>
      </c>
      <c r="C258" s="423" t="s">
        <v>198</v>
      </c>
      <c r="D258" s="423" t="s">
        <v>2327</v>
      </c>
      <c r="E258" s="423" t="s">
        <v>500</v>
      </c>
      <c r="F258" s="419" t="s">
        <v>548</v>
      </c>
      <c r="G258" s="419" t="s">
        <v>257</v>
      </c>
      <c r="H258" s="419"/>
      <c r="I258" s="419" t="s">
        <v>2188</v>
      </c>
      <c r="J258" s="419" t="s">
        <v>199</v>
      </c>
      <c r="K258" s="419" t="s">
        <v>1503</v>
      </c>
    </row>
    <row r="259" spans="1:11" ht="12.75">
      <c r="A259" s="426"/>
      <c r="B259" s="420"/>
      <c r="C259" s="420"/>
      <c r="D259" s="420"/>
      <c r="E259" s="420"/>
      <c r="F259" s="420"/>
      <c r="G259" s="121" t="s">
        <v>478</v>
      </c>
      <c r="H259" s="121" t="s">
        <v>1504</v>
      </c>
      <c r="I259" s="420"/>
      <c r="J259" s="420"/>
      <c r="K259" s="420"/>
    </row>
    <row r="260" spans="1:11" ht="12.75">
      <c r="A260" s="51"/>
      <c r="B260" s="56"/>
      <c r="C260" s="29"/>
      <c r="D260" s="29"/>
      <c r="E260" s="29"/>
      <c r="F260" s="29"/>
      <c r="G260" s="121"/>
      <c r="H260" s="121"/>
      <c r="I260" s="29"/>
      <c r="J260" s="29"/>
      <c r="K260" s="29"/>
    </row>
    <row r="261" spans="1:11" ht="15">
      <c r="A261" s="6" t="s">
        <v>1599</v>
      </c>
      <c r="B261" s="124"/>
      <c r="C261" s="82"/>
      <c r="D261" s="130"/>
      <c r="E261" s="13"/>
      <c r="F261" s="129"/>
      <c r="G261" s="113"/>
      <c r="H261" s="113"/>
      <c r="I261" s="128"/>
      <c r="J261" s="128"/>
      <c r="K261" s="113"/>
    </row>
    <row r="262" spans="1:11" ht="12.75">
      <c r="A262" s="426" t="s">
        <v>1486</v>
      </c>
      <c r="B262" s="419" t="s">
        <v>863</v>
      </c>
      <c r="C262" s="423" t="s">
        <v>198</v>
      </c>
      <c r="D262" s="423" t="s">
        <v>2327</v>
      </c>
      <c r="E262" s="423" t="s">
        <v>500</v>
      </c>
      <c r="F262" s="419" t="s">
        <v>548</v>
      </c>
      <c r="G262" s="419" t="s">
        <v>257</v>
      </c>
      <c r="H262" s="419"/>
      <c r="I262" s="419" t="s">
        <v>2188</v>
      </c>
      <c r="J262" s="419" t="s">
        <v>199</v>
      </c>
      <c r="K262" s="419" t="s">
        <v>1503</v>
      </c>
    </row>
    <row r="263" spans="1:11" ht="12.75">
      <c r="A263" s="426"/>
      <c r="B263" s="420"/>
      <c r="C263" s="420"/>
      <c r="D263" s="420"/>
      <c r="E263" s="420"/>
      <c r="F263" s="420"/>
      <c r="G263" s="121" t="s">
        <v>478</v>
      </c>
      <c r="H263" s="121" t="s">
        <v>1504</v>
      </c>
      <c r="I263" s="420"/>
      <c r="J263" s="420"/>
      <c r="K263" s="420"/>
    </row>
    <row r="264" spans="1:11" ht="24">
      <c r="A264" s="39">
        <v>1</v>
      </c>
      <c r="B264" s="105" t="s">
        <v>1736</v>
      </c>
      <c r="C264" s="16" t="s">
        <v>1735</v>
      </c>
      <c r="D264" s="67">
        <v>39311</v>
      </c>
      <c r="E264" s="86">
        <v>40548</v>
      </c>
      <c r="F264" s="58">
        <v>1680.9427</v>
      </c>
      <c r="G264" s="15" t="s">
        <v>2055</v>
      </c>
      <c r="H264" s="15" t="s">
        <v>1119</v>
      </c>
      <c r="I264" s="41" t="s">
        <v>2056</v>
      </c>
      <c r="J264" s="41"/>
      <c r="K264" s="16" t="s">
        <v>1234</v>
      </c>
    </row>
    <row r="265" spans="1:11" ht="24">
      <c r="A265" s="39">
        <f>A264+1</f>
        <v>2</v>
      </c>
      <c r="B265" s="105" t="s">
        <v>1737</v>
      </c>
      <c r="C265" s="16" t="s">
        <v>914</v>
      </c>
      <c r="D265" s="87">
        <v>39619</v>
      </c>
      <c r="E265" s="86">
        <v>40554</v>
      </c>
      <c r="F265" s="43">
        <v>168.3466</v>
      </c>
      <c r="G265" s="32" t="s">
        <v>579</v>
      </c>
      <c r="H265" s="32" t="s">
        <v>1119</v>
      </c>
      <c r="I265" s="32" t="s">
        <v>34</v>
      </c>
      <c r="J265" s="41"/>
      <c r="K265" s="16" t="s">
        <v>1680</v>
      </c>
    </row>
    <row r="266" spans="1:11" ht="24">
      <c r="A266" s="39">
        <f>A265+1</f>
        <v>3</v>
      </c>
      <c r="B266" s="105" t="s">
        <v>2200</v>
      </c>
      <c r="C266" s="15" t="s">
        <v>125</v>
      </c>
      <c r="D266" s="85">
        <v>39310</v>
      </c>
      <c r="E266" s="86">
        <v>40625</v>
      </c>
      <c r="F266" s="58">
        <v>3684.3634</v>
      </c>
      <c r="G266" s="15" t="s">
        <v>562</v>
      </c>
      <c r="H266" s="15" t="s">
        <v>300</v>
      </c>
      <c r="I266" s="41" t="s">
        <v>126</v>
      </c>
      <c r="J266" s="138"/>
      <c r="K266" s="16" t="s">
        <v>1235</v>
      </c>
    </row>
    <row r="267" spans="1:11" ht="24">
      <c r="A267" s="39">
        <f>A266+1</f>
        <v>4</v>
      </c>
      <c r="B267" s="105" t="s">
        <v>660</v>
      </c>
      <c r="C267" s="15" t="s">
        <v>661</v>
      </c>
      <c r="D267" s="67">
        <v>35612</v>
      </c>
      <c r="E267" s="86">
        <v>40710</v>
      </c>
      <c r="F267" s="58">
        <v>162.0287</v>
      </c>
      <c r="G267" s="15" t="s">
        <v>820</v>
      </c>
      <c r="H267" s="15" t="s">
        <v>1119</v>
      </c>
      <c r="I267" s="41" t="s">
        <v>376</v>
      </c>
      <c r="J267" s="59"/>
      <c r="K267" s="15" t="s">
        <v>662</v>
      </c>
    </row>
    <row r="268" spans="1:11" ht="12.75">
      <c r="A268" s="173"/>
      <c r="B268" s="174"/>
      <c r="C268" s="48"/>
      <c r="D268" s="49"/>
      <c r="E268" s="49"/>
      <c r="F268" s="321">
        <f>SUM(F264:F267)</f>
        <v>5695.6814</v>
      </c>
      <c r="G268" s="50"/>
      <c r="H268" s="50"/>
      <c r="I268" s="23"/>
      <c r="J268" s="23"/>
      <c r="K268" s="23"/>
    </row>
    <row r="269" ht="15">
      <c r="A269" s="6" t="s">
        <v>1400</v>
      </c>
    </row>
    <row r="270" ht="15">
      <c r="A270" s="140" t="s">
        <v>1401</v>
      </c>
    </row>
    <row r="271" ht="12.75">
      <c r="C271" t="s">
        <v>1505</v>
      </c>
    </row>
    <row r="272" ht="15">
      <c r="A272" s="140" t="s">
        <v>1402</v>
      </c>
    </row>
    <row r="273" ht="12.75">
      <c r="C273" t="s">
        <v>1505</v>
      </c>
    </row>
    <row r="274" ht="15">
      <c r="A274" s="6" t="s">
        <v>1403</v>
      </c>
    </row>
    <row r="275" spans="1:3" ht="12.75">
      <c r="A275" t="s">
        <v>1029</v>
      </c>
      <c r="C275" t="s">
        <v>1505</v>
      </c>
    </row>
    <row r="276" ht="15">
      <c r="A276" s="6" t="s">
        <v>1404</v>
      </c>
    </row>
    <row r="277" spans="1:11" ht="12.75">
      <c r="A277" s="426" t="s">
        <v>1486</v>
      </c>
      <c r="B277" s="419" t="s">
        <v>863</v>
      </c>
      <c r="C277" s="423" t="s">
        <v>198</v>
      </c>
      <c r="D277" s="423" t="s">
        <v>2327</v>
      </c>
      <c r="E277" s="423" t="s">
        <v>500</v>
      </c>
      <c r="F277" s="419" t="s">
        <v>548</v>
      </c>
      <c r="G277" s="419" t="s">
        <v>257</v>
      </c>
      <c r="H277" s="419"/>
      <c r="I277" s="419" t="s">
        <v>2188</v>
      </c>
      <c r="J277" s="419" t="s">
        <v>199</v>
      </c>
      <c r="K277" s="419" t="s">
        <v>1503</v>
      </c>
    </row>
    <row r="278" spans="1:11" ht="12.75">
      <c r="A278" s="426"/>
      <c r="B278" s="420"/>
      <c r="C278" s="420"/>
      <c r="D278" s="420"/>
      <c r="E278" s="420"/>
      <c r="F278" s="420"/>
      <c r="G278" s="121" t="s">
        <v>478</v>
      </c>
      <c r="H278" s="121" t="s">
        <v>1504</v>
      </c>
      <c r="I278" s="420"/>
      <c r="J278" s="420"/>
      <c r="K278" s="420"/>
    </row>
    <row r="279" spans="1:11" ht="72">
      <c r="A279" s="39">
        <v>1</v>
      </c>
      <c r="B279" s="35" t="s">
        <v>2227</v>
      </c>
      <c r="C279" s="16" t="s">
        <v>2290</v>
      </c>
      <c r="D279" s="67">
        <v>39995</v>
      </c>
      <c r="E279" s="67">
        <v>38644</v>
      </c>
      <c r="F279" s="43">
        <v>4787.2353</v>
      </c>
      <c r="G279" s="41" t="s">
        <v>2228</v>
      </c>
      <c r="H279" s="343" t="s">
        <v>266</v>
      </c>
      <c r="I279" s="41" t="s">
        <v>1718</v>
      </c>
      <c r="J279" s="70"/>
      <c r="K279" s="16" t="s">
        <v>1162</v>
      </c>
    </row>
    <row r="281" ht="15">
      <c r="A281" s="6" t="s">
        <v>2047</v>
      </c>
    </row>
    <row r="282" ht="15">
      <c r="A282" s="140" t="s">
        <v>2048</v>
      </c>
    </row>
    <row r="283" spans="1:11" ht="12.75">
      <c r="A283" s="426" t="s">
        <v>1486</v>
      </c>
      <c r="B283" s="419" t="s">
        <v>863</v>
      </c>
      <c r="C283" s="423" t="s">
        <v>198</v>
      </c>
      <c r="D283" s="423" t="s">
        <v>2327</v>
      </c>
      <c r="E283" s="423" t="s">
        <v>500</v>
      </c>
      <c r="F283" s="419" t="s">
        <v>548</v>
      </c>
      <c r="G283" s="419" t="s">
        <v>257</v>
      </c>
      <c r="H283" s="419"/>
      <c r="I283" s="419" t="s">
        <v>2188</v>
      </c>
      <c r="J283" s="419" t="s">
        <v>199</v>
      </c>
      <c r="K283" s="419" t="s">
        <v>1503</v>
      </c>
    </row>
    <row r="284" spans="1:11" ht="12.75">
      <c r="A284" s="426"/>
      <c r="B284" s="420"/>
      <c r="C284" s="420"/>
      <c r="D284" s="420"/>
      <c r="E284" s="420"/>
      <c r="F284" s="420"/>
      <c r="G284" s="121" t="s">
        <v>478</v>
      </c>
      <c r="H284" s="121" t="s">
        <v>1504</v>
      </c>
      <c r="I284" s="420"/>
      <c r="J284" s="420"/>
      <c r="K284" s="420"/>
    </row>
    <row r="285" spans="1:11" ht="24">
      <c r="A285" s="39">
        <v>1</v>
      </c>
      <c r="B285" s="30" t="s">
        <v>1314</v>
      </c>
      <c r="C285" s="15" t="s">
        <v>1164</v>
      </c>
      <c r="D285" s="85">
        <v>35172</v>
      </c>
      <c r="E285" s="93">
        <v>35200</v>
      </c>
      <c r="F285" s="58">
        <v>384.1872</v>
      </c>
      <c r="G285" s="15" t="s">
        <v>1572</v>
      </c>
      <c r="H285" s="15" t="s">
        <v>1119</v>
      </c>
      <c r="I285" s="41" t="s">
        <v>13</v>
      </c>
      <c r="J285" s="29"/>
      <c r="K285" s="139" t="s">
        <v>2046</v>
      </c>
    </row>
    <row r="286" spans="1:11" ht="24">
      <c r="A286" s="51">
        <f aca="true" t="shared" si="7" ref="A286:A292">A285+1</f>
        <v>2</v>
      </c>
      <c r="B286" s="30" t="s">
        <v>1315</v>
      </c>
      <c r="C286" s="15" t="s">
        <v>14</v>
      </c>
      <c r="D286" s="85">
        <v>35086</v>
      </c>
      <c r="E286" s="93">
        <v>35232</v>
      </c>
      <c r="F286" s="58">
        <v>972</v>
      </c>
      <c r="G286" s="15" t="s">
        <v>600</v>
      </c>
      <c r="H286" s="15" t="s">
        <v>1119</v>
      </c>
      <c r="I286" s="41" t="s">
        <v>2273</v>
      </c>
      <c r="J286" s="29"/>
      <c r="K286" s="139" t="s">
        <v>2046</v>
      </c>
    </row>
    <row r="287" spans="1:11" ht="12.75">
      <c r="A287" s="51">
        <f t="shared" si="7"/>
        <v>3</v>
      </c>
      <c r="B287" s="30" t="s">
        <v>1316</v>
      </c>
      <c r="C287" s="15" t="s">
        <v>601</v>
      </c>
      <c r="D287" s="85">
        <v>35080</v>
      </c>
      <c r="E287" s="86">
        <v>35592</v>
      </c>
      <c r="F287" s="58">
        <v>81</v>
      </c>
      <c r="G287" s="15" t="s">
        <v>46</v>
      </c>
      <c r="H287" s="15" t="s">
        <v>1080</v>
      </c>
      <c r="I287" s="41" t="s">
        <v>34</v>
      </c>
      <c r="J287" s="29"/>
      <c r="K287" s="139" t="s">
        <v>2046</v>
      </c>
    </row>
    <row r="288" spans="1:11" ht="12.75">
      <c r="A288" s="51">
        <f t="shared" si="7"/>
        <v>4</v>
      </c>
      <c r="B288" s="30" t="s">
        <v>11</v>
      </c>
      <c r="C288" s="15" t="s">
        <v>15</v>
      </c>
      <c r="D288" s="85">
        <v>35213</v>
      </c>
      <c r="E288" s="93">
        <v>35608</v>
      </c>
      <c r="F288" s="58">
        <v>324</v>
      </c>
      <c r="G288" s="15" t="s">
        <v>218</v>
      </c>
      <c r="H288" s="15" t="s">
        <v>1119</v>
      </c>
      <c r="I288" s="41" t="s">
        <v>34</v>
      </c>
      <c r="J288" s="29"/>
      <c r="K288" s="139" t="s">
        <v>2046</v>
      </c>
    </row>
    <row r="289" spans="1:11" ht="12.75">
      <c r="A289" s="51">
        <f t="shared" si="7"/>
        <v>5</v>
      </c>
      <c r="B289" s="30" t="s">
        <v>12</v>
      </c>
      <c r="C289" s="15" t="s">
        <v>2018</v>
      </c>
      <c r="D289" s="85">
        <v>35405</v>
      </c>
      <c r="E289" s="93">
        <v>35640</v>
      </c>
      <c r="F289" s="58">
        <v>891</v>
      </c>
      <c r="G289" s="15" t="s">
        <v>1048</v>
      </c>
      <c r="H289" s="15" t="s">
        <v>1119</v>
      </c>
      <c r="I289" s="41" t="s">
        <v>34</v>
      </c>
      <c r="J289" s="29"/>
      <c r="K289" s="139" t="s">
        <v>2046</v>
      </c>
    </row>
    <row r="290" spans="1:11" ht="24">
      <c r="A290" s="51">
        <f t="shared" si="7"/>
        <v>6</v>
      </c>
      <c r="B290" s="171" t="s">
        <v>2268</v>
      </c>
      <c r="C290" s="15" t="s">
        <v>1168</v>
      </c>
      <c r="D290" s="85">
        <v>38537</v>
      </c>
      <c r="E290" s="86">
        <v>39744</v>
      </c>
      <c r="F290" s="58">
        <v>2997.3645</v>
      </c>
      <c r="G290" s="36" t="s">
        <v>439</v>
      </c>
      <c r="H290" s="36" t="s">
        <v>1213</v>
      </c>
      <c r="I290" s="41" t="s">
        <v>1046</v>
      </c>
      <c r="J290" s="138"/>
      <c r="K290" s="139" t="s">
        <v>2046</v>
      </c>
    </row>
    <row r="291" spans="1:11" ht="24">
      <c r="A291" s="51">
        <f t="shared" si="7"/>
        <v>7</v>
      </c>
      <c r="B291" s="171" t="s">
        <v>1732</v>
      </c>
      <c r="C291" s="15" t="s">
        <v>867</v>
      </c>
      <c r="D291" s="85">
        <v>35451</v>
      </c>
      <c r="E291" s="86">
        <v>40345</v>
      </c>
      <c r="F291" s="58">
        <v>4433.9506</v>
      </c>
      <c r="G291" s="15" t="s">
        <v>26</v>
      </c>
      <c r="H291" s="15" t="s">
        <v>300</v>
      </c>
      <c r="I291" s="41" t="s">
        <v>2185</v>
      </c>
      <c r="J291" s="138"/>
      <c r="K291" s="139" t="s">
        <v>2046</v>
      </c>
    </row>
    <row r="292" spans="1:11" ht="12.75">
      <c r="A292" s="51">
        <f t="shared" si="7"/>
        <v>8</v>
      </c>
      <c r="B292" s="171" t="s">
        <v>1731</v>
      </c>
      <c r="C292" s="15" t="s">
        <v>1836</v>
      </c>
      <c r="D292" s="85">
        <v>35538</v>
      </c>
      <c r="E292" s="86">
        <v>40427</v>
      </c>
      <c r="F292" s="58">
        <v>133.0255</v>
      </c>
      <c r="G292" s="15" t="s">
        <v>1008</v>
      </c>
      <c r="H292" s="15" t="s">
        <v>1119</v>
      </c>
      <c r="I292" s="41" t="s">
        <v>34</v>
      </c>
      <c r="J292" s="138"/>
      <c r="K292" s="139" t="s">
        <v>2046</v>
      </c>
    </row>
    <row r="294" ht="15">
      <c r="A294" s="140" t="s">
        <v>2049</v>
      </c>
    </row>
    <row r="295" spans="1:11" ht="36">
      <c r="A295" s="39">
        <v>1</v>
      </c>
      <c r="B295" s="72" t="s">
        <v>495</v>
      </c>
      <c r="C295" s="15" t="s">
        <v>496</v>
      </c>
      <c r="D295" s="85">
        <v>39217</v>
      </c>
      <c r="E295" s="86">
        <v>40354</v>
      </c>
      <c r="F295" s="58">
        <v>8022.7583</v>
      </c>
      <c r="G295" s="15" t="s">
        <v>955</v>
      </c>
      <c r="H295" s="15" t="s">
        <v>300</v>
      </c>
      <c r="I295" s="41" t="s">
        <v>1664</v>
      </c>
      <c r="J295" s="138"/>
      <c r="K295" s="16" t="s">
        <v>1683</v>
      </c>
    </row>
    <row r="296" spans="1:11" ht="36">
      <c r="A296" s="39">
        <f>A295+1</f>
        <v>2</v>
      </c>
      <c r="B296" s="20" t="s">
        <v>1187</v>
      </c>
      <c r="C296" s="137" t="s">
        <v>1802</v>
      </c>
      <c r="D296" s="87">
        <v>37623</v>
      </c>
      <c r="E296" s="67">
        <v>40452</v>
      </c>
      <c r="F296" s="43">
        <v>1936.5151</v>
      </c>
      <c r="G296" s="36" t="s">
        <v>1676</v>
      </c>
      <c r="H296" s="102" t="s">
        <v>1677</v>
      </c>
      <c r="I296" s="41" t="s">
        <v>756</v>
      </c>
      <c r="J296" s="18"/>
      <c r="K296" s="16" t="s">
        <v>1681</v>
      </c>
    </row>
    <row r="297" spans="1:11" ht="24">
      <c r="A297" s="39">
        <f>A296+1</f>
        <v>3</v>
      </c>
      <c r="B297" s="105" t="s">
        <v>1157</v>
      </c>
      <c r="C297" s="15" t="s">
        <v>2284</v>
      </c>
      <c r="D297" s="125">
        <v>38729</v>
      </c>
      <c r="E297" s="175">
        <v>40513</v>
      </c>
      <c r="F297" s="58">
        <v>1808.4466</v>
      </c>
      <c r="G297" s="15" t="s">
        <v>955</v>
      </c>
      <c r="H297" s="15" t="s">
        <v>300</v>
      </c>
      <c r="I297" s="41" t="s">
        <v>868</v>
      </c>
      <c r="J297" s="18"/>
      <c r="K297" s="16" t="s">
        <v>1682</v>
      </c>
    </row>
    <row r="298" ht="12.75">
      <c r="F298" s="272">
        <f>SUM(F295:F295)</f>
        <v>8022.7583</v>
      </c>
    </row>
    <row r="299" ht="15">
      <c r="A299" s="140" t="s">
        <v>530</v>
      </c>
    </row>
    <row r="300" spans="1:11" ht="36">
      <c r="A300" s="39">
        <v>1</v>
      </c>
      <c r="B300" s="72" t="s">
        <v>970</v>
      </c>
      <c r="C300" s="15" t="s">
        <v>969</v>
      </c>
      <c r="D300" s="85">
        <v>38937</v>
      </c>
      <c r="E300" s="86">
        <v>40282</v>
      </c>
      <c r="F300" s="58">
        <v>787.4685</v>
      </c>
      <c r="G300" s="15" t="s">
        <v>2143</v>
      </c>
      <c r="H300" s="15" t="s">
        <v>1119</v>
      </c>
      <c r="I300" s="41" t="s">
        <v>1704</v>
      </c>
      <c r="J300" s="138"/>
      <c r="K300" s="16" t="s">
        <v>528</v>
      </c>
    </row>
  </sheetData>
  <mergeCells count="159">
    <mergeCell ref="F95:F97"/>
    <mergeCell ref="G101:H101"/>
    <mergeCell ref="H102:H103"/>
    <mergeCell ref="G116:H116"/>
    <mergeCell ref="G102:G103"/>
    <mergeCell ref="D24:D26"/>
    <mergeCell ref="G25:G26"/>
    <mergeCell ref="H25:H26"/>
    <mergeCell ref="G24:H24"/>
    <mergeCell ref="E24:E26"/>
    <mergeCell ref="F24:F26"/>
    <mergeCell ref="K262:K263"/>
    <mergeCell ref="I252:I254"/>
    <mergeCell ref="J252:J254"/>
    <mergeCell ref="K252:K254"/>
    <mergeCell ref="I258:I259"/>
    <mergeCell ref="J258:J259"/>
    <mergeCell ref="K258:K259"/>
    <mergeCell ref="I262:I263"/>
    <mergeCell ref="J262:J263"/>
    <mergeCell ref="G262:H262"/>
    <mergeCell ref="G117:G118"/>
    <mergeCell ref="H117:H118"/>
    <mergeCell ref="I150:I152"/>
    <mergeCell ref="G150:H150"/>
    <mergeCell ref="G141:H141"/>
    <mergeCell ref="G124:H124"/>
    <mergeCell ref="I124:I126"/>
    <mergeCell ref="G243:G244"/>
    <mergeCell ref="G252:H252"/>
    <mergeCell ref="J242:J244"/>
    <mergeCell ref="J150:J152"/>
    <mergeCell ref="J141:J143"/>
    <mergeCell ref="I116:I118"/>
    <mergeCell ref="I141:I143"/>
    <mergeCell ref="J116:J118"/>
    <mergeCell ref="J124:J126"/>
    <mergeCell ref="D124:D126"/>
    <mergeCell ref="B101:B103"/>
    <mergeCell ref="D101:D103"/>
    <mergeCell ref="F101:F103"/>
    <mergeCell ref="F124:F126"/>
    <mergeCell ref="F116:F118"/>
    <mergeCell ref="D116:D118"/>
    <mergeCell ref="E124:E126"/>
    <mergeCell ref="E116:E118"/>
    <mergeCell ref="E101:E103"/>
    <mergeCell ref="I6:I7"/>
    <mergeCell ref="J6:J7"/>
    <mergeCell ref="K6:K7"/>
    <mergeCell ref="I101:I103"/>
    <mergeCell ref="I24:I26"/>
    <mergeCell ref="J24:J26"/>
    <mergeCell ref="K24:K26"/>
    <mergeCell ref="K95:K97"/>
    <mergeCell ref="J101:J103"/>
    <mergeCell ref="K101:K103"/>
    <mergeCell ref="A6:A7"/>
    <mergeCell ref="A24:A26"/>
    <mergeCell ref="B24:B26"/>
    <mergeCell ref="C24:C26"/>
    <mergeCell ref="G6:H6"/>
    <mergeCell ref="F6:F7"/>
    <mergeCell ref="B6:B7"/>
    <mergeCell ref="C6:C7"/>
    <mergeCell ref="D6:D7"/>
    <mergeCell ref="E6:E7"/>
    <mergeCell ref="D95:D97"/>
    <mergeCell ref="A116:A118"/>
    <mergeCell ref="A101:A103"/>
    <mergeCell ref="A95:A97"/>
    <mergeCell ref="B95:B97"/>
    <mergeCell ref="C95:C97"/>
    <mergeCell ref="C101:C103"/>
    <mergeCell ref="A124:A126"/>
    <mergeCell ref="B124:B126"/>
    <mergeCell ref="C124:C126"/>
    <mergeCell ref="B116:B118"/>
    <mergeCell ref="C116:C118"/>
    <mergeCell ref="K124:K126"/>
    <mergeCell ref="G125:G126"/>
    <mergeCell ref="H125:H126"/>
    <mergeCell ref="E95:E97"/>
    <mergeCell ref="G95:H95"/>
    <mergeCell ref="I95:I97"/>
    <mergeCell ref="J95:J97"/>
    <mergeCell ref="G96:G97"/>
    <mergeCell ref="H96:H97"/>
    <mergeCell ref="K116:K118"/>
    <mergeCell ref="C252:C254"/>
    <mergeCell ref="F252:F254"/>
    <mergeCell ref="D252:D254"/>
    <mergeCell ref="E252:E254"/>
    <mergeCell ref="A150:A152"/>
    <mergeCell ref="B150:B152"/>
    <mergeCell ref="C150:C152"/>
    <mergeCell ref="F150:F152"/>
    <mergeCell ref="D150:D152"/>
    <mergeCell ref="E150:E152"/>
    <mergeCell ref="G253:G254"/>
    <mergeCell ref="H253:H254"/>
    <mergeCell ref="A242:A244"/>
    <mergeCell ref="B242:B244"/>
    <mergeCell ref="C242:C244"/>
    <mergeCell ref="F242:F244"/>
    <mergeCell ref="D242:D244"/>
    <mergeCell ref="E242:E244"/>
    <mergeCell ref="A252:A254"/>
    <mergeCell ref="B252:B254"/>
    <mergeCell ref="A141:A143"/>
    <mergeCell ref="B141:B143"/>
    <mergeCell ref="C141:C143"/>
    <mergeCell ref="F141:F143"/>
    <mergeCell ref="D141:D143"/>
    <mergeCell ref="E141:E143"/>
    <mergeCell ref="K141:K143"/>
    <mergeCell ref="G142:G143"/>
    <mergeCell ref="H142:H143"/>
    <mergeCell ref="H243:H244"/>
    <mergeCell ref="K150:K152"/>
    <mergeCell ref="I242:I244"/>
    <mergeCell ref="K242:K244"/>
    <mergeCell ref="G151:G152"/>
    <mergeCell ref="H151:H152"/>
    <mergeCell ref="G242:H242"/>
    <mergeCell ref="A262:A263"/>
    <mergeCell ref="A258:A259"/>
    <mergeCell ref="B258:B259"/>
    <mergeCell ref="C258:C259"/>
    <mergeCell ref="F258:F259"/>
    <mergeCell ref="D258:D259"/>
    <mergeCell ref="E258:E259"/>
    <mergeCell ref="G258:H258"/>
    <mergeCell ref="A277:A278"/>
    <mergeCell ref="B277:B278"/>
    <mergeCell ref="C277:C278"/>
    <mergeCell ref="F277:F278"/>
    <mergeCell ref="F262:F263"/>
    <mergeCell ref="B262:B263"/>
    <mergeCell ref="C262:C263"/>
    <mergeCell ref="D262:D263"/>
    <mergeCell ref="E262:E263"/>
    <mergeCell ref="I283:I284"/>
    <mergeCell ref="J283:J284"/>
    <mergeCell ref="D277:D278"/>
    <mergeCell ref="E277:E278"/>
    <mergeCell ref="G277:H277"/>
    <mergeCell ref="I277:I278"/>
    <mergeCell ref="J277:J278"/>
    <mergeCell ref="K283:K284"/>
    <mergeCell ref="L9:U9"/>
    <mergeCell ref="K277:K278"/>
    <mergeCell ref="A283:A284"/>
    <mergeCell ref="B283:B284"/>
    <mergeCell ref="C283:C284"/>
    <mergeCell ref="F283:F284"/>
    <mergeCell ref="D283:D284"/>
    <mergeCell ref="E283:E284"/>
    <mergeCell ref="G283:H283"/>
  </mergeCells>
  <printOptions horizontalCentered="1"/>
  <pageMargins left="0.25" right="0.25" top="1" bottom="1.25" header="0.5" footer="0.5"/>
  <pageSetup horizontalDpi="300" verticalDpi="300" orientation="landscape" paperSize="9" scale="85" r:id="rId1"/>
  <headerFooter alignWithMargins="0">
    <oddHeader>&amp;R&amp;"Arial,Italic"&amp;9ANNEX  C  Page &amp;P of &amp;N</oddHeader>
    <oddFooter>&amp;L&amp;9COPYRIGHT
ALL RIGHTS RESERVED
MINES AND GEOSCIENCES BUREAU
(2013)&amp;CPage &amp;P of &amp;N</oddFooter>
  </headerFooter>
  <rowBreaks count="8" manualBreakCount="8">
    <brk id="17" max="10" man="1"/>
    <brk id="92" max="10" man="1"/>
    <brk id="114" max="10" man="1"/>
    <brk id="122" max="10" man="1"/>
    <brk id="148" max="10" man="1"/>
    <brk id="240" max="10" man="1"/>
    <brk id="260" max="10" man="1"/>
    <brk id="280" max="10" man="1"/>
  </rowBreaks>
  <ignoredErrors>
    <ignoredError sqref="F45" unlockedFormula="1"/>
  </ignoredErrors>
</worksheet>
</file>

<file path=xl/worksheets/sheet5.xml><?xml version="1.0" encoding="utf-8"?>
<worksheet xmlns="http://schemas.openxmlformats.org/spreadsheetml/2006/main" xmlns:r="http://schemas.openxmlformats.org/officeDocument/2006/relationships">
  <dimension ref="A1:U86"/>
  <sheetViews>
    <sheetView view="pageBreakPreview" zoomScale="60" workbookViewId="0" topLeftCell="A46">
      <selection activeCell="A49" sqref="A49"/>
    </sheetView>
  </sheetViews>
  <sheetFormatPr defaultColWidth="9.140625" defaultRowHeight="12.75"/>
  <cols>
    <col min="1" max="1" width="3.57421875" style="0" customWidth="1"/>
    <col min="2" max="2" width="14.7109375" style="0" customWidth="1"/>
    <col min="3" max="3" width="30.140625" style="0" customWidth="1"/>
    <col min="4" max="4" width="16.140625" style="0" customWidth="1"/>
    <col min="5" max="5" width="17.57421875" style="0" customWidth="1"/>
    <col min="6" max="6" width="15.00390625" style="0" customWidth="1"/>
    <col min="7" max="7" width="15.140625" style="0" customWidth="1"/>
    <col min="8" max="8" width="13.421875" style="0" customWidth="1"/>
    <col min="9" max="9" width="16.140625" style="0" customWidth="1"/>
    <col min="10" max="10" width="20.8515625" style="0" customWidth="1"/>
    <col min="11" max="11" width="24.421875" style="0" customWidth="1"/>
    <col min="12" max="21" width="4.140625" style="0" customWidth="1"/>
  </cols>
  <sheetData>
    <row r="1" spans="1:10" ht="12.75">
      <c r="A1" s="11" t="s">
        <v>623</v>
      </c>
      <c r="B1" s="14"/>
      <c r="C1" s="14"/>
      <c r="D1" s="14"/>
      <c r="E1" s="14"/>
      <c r="F1" s="14"/>
      <c r="G1" s="14"/>
      <c r="H1" s="14"/>
      <c r="I1" s="14"/>
      <c r="J1" s="14"/>
    </row>
    <row r="2" spans="1:10" ht="12.75">
      <c r="A2" s="12" t="str">
        <f>Summary!A3</f>
        <v>FOR MONTH OF JANUARY, 2013</v>
      </c>
      <c r="B2" s="14"/>
      <c r="C2" s="14"/>
      <c r="D2" s="14"/>
      <c r="E2" s="14"/>
      <c r="F2" s="14"/>
      <c r="G2" s="14"/>
      <c r="H2" s="14"/>
      <c r="I2" s="14"/>
      <c r="J2" s="14"/>
    </row>
    <row r="3" spans="1:10" ht="12.75">
      <c r="A3" s="11" t="s">
        <v>381</v>
      </c>
      <c r="B3" s="14"/>
      <c r="C3" s="14"/>
      <c r="D3" s="14"/>
      <c r="E3" s="14"/>
      <c r="F3" s="14"/>
      <c r="G3" s="14"/>
      <c r="H3" s="14"/>
      <c r="I3" s="14"/>
      <c r="J3" s="14"/>
    </row>
    <row r="4" spans="1:10" ht="12.75">
      <c r="A4" s="5" t="s">
        <v>646</v>
      </c>
      <c r="B4" s="14"/>
      <c r="C4" s="14"/>
      <c r="D4" s="14"/>
      <c r="E4" s="14"/>
      <c r="F4" s="14"/>
      <c r="G4" s="14"/>
      <c r="H4" s="14"/>
      <c r="I4" s="14"/>
      <c r="J4" s="14"/>
    </row>
    <row r="5" spans="1:10" ht="12.75">
      <c r="A5" s="5"/>
      <c r="B5" s="14"/>
      <c r="C5" s="14"/>
      <c r="D5" s="14"/>
      <c r="E5" s="14"/>
      <c r="F5" s="14"/>
      <c r="G5" s="14"/>
      <c r="H5" s="14"/>
      <c r="I5" s="14"/>
      <c r="J5" s="14"/>
    </row>
    <row r="6" spans="1:11" ht="12.75">
      <c r="A6" s="421" t="s">
        <v>493</v>
      </c>
      <c r="B6" s="419" t="s">
        <v>863</v>
      </c>
      <c r="C6" s="423" t="s">
        <v>198</v>
      </c>
      <c r="D6" s="423" t="s">
        <v>2327</v>
      </c>
      <c r="E6" s="423"/>
      <c r="F6" s="419" t="s">
        <v>548</v>
      </c>
      <c r="G6" s="419" t="s">
        <v>257</v>
      </c>
      <c r="H6" s="419"/>
      <c r="I6" s="419" t="s">
        <v>2188</v>
      </c>
      <c r="J6" s="419" t="s">
        <v>199</v>
      </c>
      <c r="K6" s="419" t="s">
        <v>1503</v>
      </c>
    </row>
    <row r="7" spans="1:11" ht="12.75">
      <c r="A7" s="422"/>
      <c r="B7" s="420"/>
      <c r="C7" s="420"/>
      <c r="D7" s="420"/>
      <c r="E7" s="420"/>
      <c r="F7" s="420"/>
      <c r="G7" s="121" t="s">
        <v>478</v>
      </c>
      <c r="H7" s="121" t="s">
        <v>1504</v>
      </c>
      <c r="I7" s="420"/>
      <c r="J7" s="420"/>
      <c r="K7" s="420"/>
    </row>
    <row r="8" spans="1:11" ht="15">
      <c r="A8" s="132" t="s">
        <v>6</v>
      </c>
      <c r="B8" s="79"/>
      <c r="C8" s="79"/>
      <c r="D8" s="79"/>
      <c r="E8" s="79"/>
      <c r="F8" s="79"/>
      <c r="G8" s="79"/>
      <c r="H8" s="79"/>
      <c r="I8" s="79"/>
      <c r="J8" s="79"/>
      <c r="K8" s="68"/>
    </row>
    <row r="9" spans="1:21" ht="15">
      <c r="A9" s="132" t="s">
        <v>1001</v>
      </c>
      <c r="B9" s="79"/>
      <c r="C9" s="79"/>
      <c r="D9" s="79"/>
      <c r="E9" s="79"/>
      <c r="F9" s="79"/>
      <c r="G9" s="79"/>
      <c r="H9" s="79"/>
      <c r="I9" s="79"/>
      <c r="J9" s="79"/>
      <c r="K9" s="68"/>
      <c r="L9" s="428" t="s">
        <v>954</v>
      </c>
      <c r="M9" s="429"/>
      <c r="N9" s="429"/>
      <c r="O9" s="429"/>
      <c r="P9" s="429"/>
      <c r="Q9" s="429"/>
      <c r="R9" s="429"/>
      <c r="S9" s="429"/>
      <c r="T9" s="429"/>
      <c r="U9" s="430"/>
    </row>
    <row r="10" spans="1:21" ht="15">
      <c r="A10" s="132" t="s">
        <v>290</v>
      </c>
      <c r="B10" s="79"/>
      <c r="C10" s="79"/>
      <c r="D10" s="79"/>
      <c r="E10" s="79"/>
      <c r="F10" s="79"/>
      <c r="G10" s="79"/>
      <c r="H10" s="79"/>
      <c r="I10" s="79"/>
      <c r="J10" s="79"/>
      <c r="K10" s="68"/>
      <c r="L10" s="22">
        <v>1</v>
      </c>
      <c r="M10" s="1">
        <v>2</v>
      </c>
      <c r="N10" s="1">
        <v>3</v>
      </c>
      <c r="O10" s="1">
        <v>4</v>
      </c>
      <c r="P10" s="1">
        <v>5</v>
      </c>
      <c r="Q10" s="1">
        <v>6</v>
      </c>
      <c r="R10" s="1">
        <v>7</v>
      </c>
      <c r="S10" s="1">
        <v>8</v>
      </c>
      <c r="T10" s="1">
        <v>9</v>
      </c>
      <c r="U10" s="1">
        <v>10</v>
      </c>
    </row>
    <row r="11" spans="1:11" ht="12.75">
      <c r="A11" s="51"/>
      <c r="B11" s="31" t="s">
        <v>1505</v>
      </c>
      <c r="C11" s="15"/>
      <c r="D11" s="85"/>
      <c r="E11" s="68"/>
      <c r="F11" s="69"/>
      <c r="G11" s="15"/>
      <c r="H11" s="15"/>
      <c r="I11" s="68"/>
      <c r="J11" s="15"/>
      <c r="K11" s="15"/>
    </row>
    <row r="12" spans="1:11" ht="12.75">
      <c r="A12" s="207"/>
      <c r="B12" s="230"/>
      <c r="C12" s="113"/>
      <c r="D12" s="229"/>
      <c r="E12" s="3"/>
      <c r="F12" s="240"/>
      <c r="G12" s="113"/>
      <c r="H12" s="113"/>
      <c r="I12" s="3"/>
      <c r="J12" s="113"/>
      <c r="K12" s="113"/>
    </row>
    <row r="13" spans="2:11" ht="15">
      <c r="B13" s="6" t="s">
        <v>1002</v>
      </c>
      <c r="C13" s="82"/>
      <c r="D13" s="13"/>
      <c r="E13" s="92"/>
      <c r="F13" s="125"/>
      <c r="G13" s="126"/>
      <c r="H13" s="127"/>
      <c r="I13" s="126"/>
      <c r="J13" s="128"/>
      <c r="K13" s="113"/>
    </row>
    <row r="14" spans="2:11" ht="15">
      <c r="B14" s="6" t="s">
        <v>288</v>
      </c>
      <c r="C14" s="82"/>
      <c r="D14" s="13"/>
      <c r="E14" s="92"/>
      <c r="F14" s="125"/>
      <c r="G14" s="126"/>
      <c r="H14" s="127"/>
      <c r="I14" s="126"/>
      <c r="J14" s="128"/>
      <c r="K14" s="113"/>
    </row>
    <row r="15" spans="1:11" ht="12.75">
      <c r="A15" s="421" t="s">
        <v>493</v>
      </c>
      <c r="B15" s="419" t="s">
        <v>863</v>
      </c>
      <c r="C15" s="423" t="s">
        <v>198</v>
      </c>
      <c r="D15" s="423" t="s">
        <v>2327</v>
      </c>
      <c r="E15" s="433" t="s">
        <v>492</v>
      </c>
      <c r="F15" s="419" t="s">
        <v>548</v>
      </c>
      <c r="G15" s="419" t="s">
        <v>257</v>
      </c>
      <c r="H15" s="419"/>
      <c r="I15" s="419" t="s">
        <v>2188</v>
      </c>
      <c r="J15" s="419" t="s">
        <v>199</v>
      </c>
      <c r="K15" s="419" t="s">
        <v>1503</v>
      </c>
    </row>
    <row r="16" spans="1:11" ht="12.75">
      <c r="A16" s="422"/>
      <c r="B16" s="420"/>
      <c r="C16" s="420"/>
      <c r="D16" s="420"/>
      <c r="E16" s="434"/>
      <c r="F16" s="420"/>
      <c r="G16" s="419" t="s">
        <v>478</v>
      </c>
      <c r="H16" s="419" t="s">
        <v>1504</v>
      </c>
      <c r="I16" s="420"/>
      <c r="J16" s="420"/>
      <c r="K16" s="420"/>
    </row>
    <row r="17" spans="1:11" ht="12.75">
      <c r="A17" s="432"/>
      <c r="B17" s="431"/>
      <c r="C17" s="431"/>
      <c r="D17" s="431"/>
      <c r="E17" s="431"/>
      <c r="F17" s="431"/>
      <c r="G17" s="419"/>
      <c r="H17" s="419"/>
      <c r="I17" s="431"/>
      <c r="J17" s="431"/>
      <c r="K17" s="431"/>
    </row>
    <row r="18" spans="1:11" ht="12.75">
      <c r="A18" s="68"/>
      <c r="B18" s="68" t="s">
        <v>1505</v>
      </c>
      <c r="C18" s="68"/>
      <c r="D18" s="68"/>
      <c r="E18" s="68"/>
      <c r="F18" s="68"/>
      <c r="G18" s="68"/>
      <c r="H18" s="68"/>
      <c r="I18" s="68"/>
      <c r="J18" s="68"/>
      <c r="K18" s="68"/>
    </row>
    <row r="20" spans="2:3" ht="15">
      <c r="B20" s="6" t="s">
        <v>2210</v>
      </c>
      <c r="C20" s="82"/>
    </row>
    <row r="21" spans="1:11" ht="12.75">
      <c r="A21" s="421" t="s">
        <v>493</v>
      </c>
      <c r="B21" s="419" t="s">
        <v>863</v>
      </c>
      <c r="C21" s="423" t="s">
        <v>198</v>
      </c>
      <c r="D21" s="423" t="s">
        <v>2327</v>
      </c>
      <c r="E21" s="423" t="s">
        <v>984</v>
      </c>
      <c r="F21" s="419" t="s">
        <v>548</v>
      </c>
      <c r="G21" s="419" t="s">
        <v>257</v>
      </c>
      <c r="H21" s="419"/>
      <c r="I21" s="419" t="s">
        <v>2188</v>
      </c>
      <c r="J21" s="419" t="s">
        <v>199</v>
      </c>
      <c r="K21" s="419" t="s">
        <v>1503</v>
      </c>
    </row>
    <row r="22" spans="1:11" ht="12.75">
      <c r="A22" s="422"/>
      <c r="B22" s="420"/>
      <c r="C22" s="420"/>
      <c r="D22" s="420"/>
      <c r="E22" s="420"/>
      <c r="F22" s="420"/>
      <c r="G22" s="419" t="s">
        <v>478</v>
      </c>
      <c r="H22" s="419" t="s">
        <v>1504</v>
      </c>
      <c r="I22" s="420"/>
      <c r="J22" s="420"/>
      <c r="K22" s="420"/>
    </row>
    <row r="23" spans="1:11" ht="12.75">
      <c r="A23" s="432"/>
      <c r="B23" s="431"/>
      <c r="C23" s="431"/>
      <c r="D23" s="431"/>
      <c r="E23" s="431"/>
      <c r="F23" s="431"/>
      <c r="G23" s="419"/>
      <c r="H23" s="419"/>
      <c r="I23" s="431"/>
      <c r="J23" s="431"/>
      <c r="K23" s="431"/>
    </row>
    <row r="24" spans="1:11" ht="84">
      <c r="A24" s="440">
        <v>1</v>
      </c>
      <c r="B24" s="436" t="s">
        <v>647</v>
      </c>
      <c r="C24" s="438" t="s">
        <v>648</v>
      </c>
      <c r="D24" s="442">
        <v>34746</v>
      </c>
      <c r="E24" s="442">
        <v>40176</v>
      </c>
      <c r="F24" s="242">
        <v>61549.2118</v>
      </c>
      <c r="G24" s="16" t="s">
        <v>8</v>
      </c>
      <c r="H24" s="244" t="s">
        <v>300</v>
      </c>
      <c r="I24" s="446" t="s">
        <v>1808</v>
      </c>
      <c r="J24" s="448" t="s">
        <v>1328</v>
      </c>
      <c r="K24" s="444" t="s">
        <v>631</v>
      </c>
    </row>
    <row r="25" spans="1:11" ht="24.75" thickBot="1">
      <c r="A25" s="441"/>
      <c r="B25" s="437"/>
      <c r="C25" s="439"/>
      <c r="D25" s="443"/>
      <c r="E25" s="443"/>
      <c r="F25" s="243">
        <f>63646.1068-61549.2118</f>
        <v>2096.895000000004</v>
      </c>
      <c r="G25" s="244" t="s">
        <v>632</v>
      </c>
      <c r="H25" s="244" t="s">
        <v>9</v>
      </c>
      <c r="I25" s="447"/>
      <c r="J25" s="449"/>
      <c r="K25" s="445"/>
    </row>
    <row r="26" spans="1:11" ht="14.25" thickBot="1" thickTop="1">
      <c r="A26" s="66"/>
      <c r="B26" s="34"/>
      <c r="C26" s="211" t="s">
        <v>1614</v>
      </c>
      <c r="D26" s="34"/>
      <c r="E26" s="34"/>
      <c r="F26" s="241">
        <f>SUM(F24:F25)</f>
        <v>63646.1068</v>
      </c>
      <c r="G26" s="34"/>
      <c r="H26" s="34"/>
      <c r="I26" s="34"/>
      <c r="J26" s="34"/>
      <c r="K26" s="37"/>
    </row>
    <row r="27" spans="2:11" ht="15.75" thickTop="1">
      <c r="B27" s="6" t="s">
        <v>284</v>
      </c>
      <c r="C27" s="82"/>
      <c r="D27" s="13"/>
      <c r="E27" s="92"/>
      <c r="F27" s="125"/>
      <c r="G27" s="126"/>
      <c r="H27" s="127"/>
      <c r="I27" s="126"/>
      <c r="J27" s="128"/>
      <c r="K27" s="113"/>
    </row>
    <row r="28" spans="1:11" ht="12.75">
      <c r="A28" s="421" t="s">
        <v>493</v>
      </c>
      <c r="B28" s="419" t="s">
        <v>863</v>
      </c>
      <c r="C28" s="423" t="s">
        <v>198</v>
      </c>
      <c r="D28" s="423" t="s">
        <v>2327</v>
      </c>
      <c r="E28" s="433" t="s">
        <v>2208</v>
      </c>
      <c r="F28" s="419" t="s">
        <v>548</v>
      </c>
      <c r="G28" s="419" t="s">
        <v>257</v>
      </c>
      <c r="H28" s="419"/>
      <c r="I28" s="419" t="s">
        <v>2188</v>
      </c>
      <c r="J28" s="419" t="s">
        <v>199</v>
      </c>
      <c r="K28" s="419" t="s">
        <v>1503</v>
      </c>
    </row>
    <row r="29" spans="1:11" ht="12.75">
      <c r="A29" s="422"/>
      <c r="B29" s="420"/>
      <c r="C29" s="420"/>
      <c r="D29" s="420"/>
      <c r="E29" s="434"/>
      <c r="F29" s="420"/>
      <c r="G29" s="419" t="s">
        <v>478</v>
      </c>
      <c r="H29" s="419" t="s">
        <v>1504</v>
      </c>
      <c r="I29" s="420"/>
      <c r="J29" s="420"/>
      <c r="K29" s="420"/>
    </row>
    <row r="30" spans="1:11" ht="12.75">
      <c r="A30" s="432"/>
      <c r="B30" s="431"/>
      <c r="C30" s="431"/>
      <c r="D30" s="431"/>
      <c r="E30" s="431"/>
      <c r="F30" s="431"/>
      <c r="G30" s="419"/>
      <c r="H30" s="419"/>
      <c r="I30" s="431"/>
      <c r="J30" s="431"/>
      <c r="K30" s="431"/>
    </row>
    <row r="31" spans="1:11" ht="12.75">
      <c r="A31" s="68"/>
      <c r="B31" s="68" t="s">
        <v>1505</v>
      </c>
      <c r="C31" s="68"/>
      <c r="D31" s="68"/>
      <c r="E31" s="68"/>
      <c r="F31" s="68"/>
      <c r="G31" s="68"/>
      <c r="H31" s="68"/>
      <c r="I31" s="68"/>
      <c r="J31" s="68"/>
      <c r="K31" s="68"/>
    </row>
    <row r="33" spans="2:11" ht="15">
      <c r="B33" s="6" t="s">
        <v>286</v>
      </c>
      <c r="C33" s="82"/>
      <c r="D33" s="13"/>
      <c r="E33" s="92"/>
      <c r="F33" s="125"/>
      <c r="G33" s="126"/>
      <c r="H33" s="127"/>
      <c r="I33" s="126"/>
      <c r="J33" s="128"/>
      <c r="K33" s="113"/>
    </row>
    <row r="34" spans="1:11" ht="12.75">
      <c r="A34" s="421" t="s">
        <v>493</v>
      </c>
      <c r="B34" s="419" t="s">
        <v>863</v>
      </c>
      <c r="C34" s="423" t="s">
        <v>198</v>
      </c>
      <c r="D34" s="423" t="s">
        <v>2327</v>
      </c>
      <c r="E34" s="433" t="s">
        <v>287</v>
      </c>
      <c r="F34" s="419" t="s">
        <v>548</v>
      </c>
      <c r="G34" s="419" t="s">
        <v>257</v>
      </c>
      <c r="H34" s="419"/>
      <c r="I34" s="419" t="s">
        <v>2188</v>
      </c>
      <c r="J34" s="419" t="s">
        <v>199</v>
      </c>
      <c r="K34" s="419" t="s">
        <v>1503</v>
      </c>
    </row>
    <row r="35" spans="1:11" ht="12.75">
      <c r="A35" s="422"/>
      <c r="B35" s="420"/>
      <c r="C35" s="420"/>
      <c r="D35" s="420"/>
      <c r="E35" s="434"/>
      <c r="F35" s="420"/>
      <c r="G35" s="419" t="s">
        <v>478</v>
      </c>
      <c r="H35" s="419" t="s">
        <v>1504</v>
      </c>
      <c r="I35" s="420"/>
      <c r="J35" s="420"/>
      <c r="K35" s="420"/>
    </row>
    <row r="36" spans="1:11" ht="12.75">
      <c r="A36" s="432"/>
      <c r="B36" s="431"/>
      <c r="C36" s="431"/>
      <c r="D36" s="431"/>
      <c r="E36" s="431"/>
      <c r="F36" s="431"/>
      <c r="G36" s="419"/>
      <c r="H36" s="419"/>
      <c r="I36" s="431"/>
      <c r="J36" s="431"/>
      <c r="K36" s="431"/>
    </row>
    <row r="37" spans="1:11" ht="12.75">
      <c r="A37" s="68"/>
      <c r="B37" s="68" t="s">
        <v>1505</v>
      </c>
      <c r="C37" s="68"/>
      <c r="D37" s="68"/>
      <c r="E37" s="68"/>
      <c r="F37" s="68"/>
      <c r="G37" s="68"/>
      <c r="H37" s="68"/>
      <c r="I37" s="68"/>
      <c r="J37" s="68"/>
      <c r="K37" s="68"/>
    </row>
    <row r="39" spans="2:11" ht="15">
      <c r="B39" s="6" t="s">
        <v>285</v>
      </c>
      <c r="C39" s="82"/>
      <c r="D39" s="13"/>
      <c r="E39" s="92"/>
      <c r="F39" s="125"/>
      <c r="G39" s="126"/>
      <c r="H39" s="127"/>
      <c r="I39" s="126"/>
      <c r="J39" s="128"/>
      <c r="K39" s="113"/>
    </row>
    <row r="40" spans="1:11" ht="12.75">
      <c r="A40" s="421" t="s">
        <v>493</v>
      </c>
      <c r="B40" s="419" t="s">
        <v>863</v>
      </c>
      <c r="C40" s="423" t="s">
        <v>198</v>
      </c>
      <c r="D40" s="423" t="s">
        <v>2327</v>
      </c>
      <c r="E40" s="433" t="s">
        <v>287</v>
      </c>
      <c r="F40" s="419" t="s">
        <v>548</v>
      </c>
      <c r="G40" s="419" t="s">
        <v>257</v>
      </c>
      <c r="H40" s="419"/>
      <c r="I40" s="419" t="s">
        <v>2188</v>
      </c>
      <c r="J40" s="419" t="s">
        <v>199</v>
      </c>
      <c r="K40" s="419" t="s">
        <v>1503</v>
      </c>
    </row>
    <row r="41" spans="1:11" ht="12.75">
      <c r="A41" s="422"/>
      <c r="B41" s="420"/>
      <c r="C41" s="420"/>
      <c r="D41" s="420"/>
      <c r="E41" s="434"/>
      <c r="F41" s="420"/>
      <c r="G41" s="419" t="s">
        <v>478</v>
      </c>
      <c r="H41" s="419" t="s">
        <v>1504</v>
      </c>
      <c r="I41" s="420"/>
      <c r="J41" s="420"/>
      <c r="K41" s="420"/>
    </row>
    <row r="42" spans="1:11" ht="12.75">
      <c r="A42" s="432"/>
      <c r="B42" s="431"/>
      <c r="C42" s="431"/>
      <c r="D42" s="431"/>
      <c r="E42" s="431"/>
      <c r="F42" s="431"/>
      <c r="G42" s="419"/>
      <c r="H42" s="419"/>
      <c r="I42" s="431"/>
      <c r="J42" s="431"/>
      <c r="K42" s="431"/>
    </row>
    <row r="43" spans="1:11" ht="12.75">
      <c r="A43" s="68"/>
      <c r="B43" s="68" t="s">
        <v>1505</v>
      </c>
      <c r="C43" s="68"/>
      <c r="D43" s="68"/>
      <c r="E43" s="68"/>
      <c r="F43" s="68"/>
      <c r="G43" s="68"/>
      <c r="H43" s="68"/>
      <c r="I43" s="68"/>
      <c r="J43" s="68"/>
      <c r="K43" s="68"/>
    </row>
    <row r="45" spans="1:11" ht="15">
      <c r="A45" s="6" t="s">
        <v>1443</v>
      </c>
      <c r="B45" s="6"/>
      <c r="C45" s="82"/>
      <c r="D45" s="13"/>
      <c r="E45" s="92"/>
      <c r="F45" s="125"/>
      <c r="G45" s="126"/>
      <c r="H45" s="127"/>
      <c r="I45" s="126"/>
      <c r="J45" s="128"/>
      <c r="K45" s="113"/>
    </row>
    <row r="46" spans="1:11" ht="12.75">
      <c r="A46" s="421" t="s">
        <v>493</v>
      </c>
      <c r="B46" s="419" t="s">
        <v>863</v>
      </c>
      <c r="C46" s="423" t="s">
        <v>198</v>
      </c>
      <c r="D46" s="423" t="s">
        <v>2327</v>
      </c>
      <c r="E46" s="433" t="s">
        <v>1445</v>
      </c>
      <c r="F46" s="419" t="s">
        <v>548</v>
      </c>
      <c r="G46" s="419" t="s">
        <v>257</v>
      </c>
      <c r="H46" s="419"/>
      <c r="I46" s="419" t="s">
        <v>2188</v>
      </c>
      <c r="J46" s="419" t="s">
        <v>199</v>
      </c>
      <c r="K46" s="419" t="s">
        <v>1503</v>
      </c>
    </row>
    <row r="47" spans="1:11" ht="12.75">
      <c r="A47" s="422"/>
      <c r="B47" s="420"/>
      <c r="C47" s="420"/>
      <c r="D47" s="420"/>
      <c r="E47" s="434"/>
      <c r="F47" s="420"/>
      <c r="G47" s="419" t="s">
        <v>478</v>
      </c>
      <c r="H47" s="419" t="s">
        <v>1504</v>
      </c>
      <c r="I47" s="420"/>
      <c r="J47" s="420"/>
      <c r="K47" s="420"/>
    </row>
    <row r="48" spans="1:11" ht="12.75">
      <c r="A48" s="432"/>
      <c r="B48" s="431"/>
      <c r="C48" s="431"/>
      <c r="D48" s="431"/>
      <c r="E48" s="431"/>
      <c r="F48" s="431"/>
      <c r="G48" s="419"/>
      <c r="H48" s="419"/>
      <c r="I48" s="431"/>
      <c r="J48" s="431"/>
      <c r="K48" s="431"/>
    </row>
    <row r="49" spans="1:11" ht="56.25">
      <c r="A49" s="51">
        <v>1</v>
      </c>
      <c r="B49" s="95" t="s">
        <v>2286</v>
      </c>
      <c r="C49" s="136" t="s">
        <v>1892</v>
      </c>
      <c r="D49" s="86">
        <v>34792</v>
      </c>
      <c r="E49" s="86">
        <v>35928</v>
      </c>
      <c r="F49" s="90">
        <v>80676</v>
      </c>
      <c r="G49" s="20" t="s">
        <v>978</v>
      </c>
      <c r="H49" s="95" t="s">
        <v>266</v>
      </c>
      <c r="I49" s="44" t="s">
        <v>1808</v>
      </c>
      <c r="J49" s="70"/>
      <c r="K49" s="329" t="s">
        <v>63</v>
      </c>
    </row>
    <row r="51" spans="1:11" ht="15">
      <c r="A51" s="6" t="s">
        <v>1444</v>
      </c>
      <c r="B51" s="124"/>
      <c r="C51" s="82"/>
      <c r="D51" s="130"/>
      <c r="E51" s="13"/>
      <c r="F51" s="129"/>
      <c r="G51" s="113"/>
      <c r="H51" s="113"/>
      <c r="I51" s="128"/>
      <c r="J51" s="128"/>
      <c r="K51" s="113"/>
    </row>
    <row r="52" spans="1:11" ht="12.75">
      <c r="A52" s="421" t="s">
        <v>493</v>
      </c>
      <c r="B52" s="419" t="s">
        <v>863</v>
      </c>
      <c r="C52" s="423" t="s">
        <v>198</v>
      </c>
      <c r="D52" s="423" t="s">
        <v>2327</v>
      </c>
      <c r="E52" s="433" t="s">
        <v>1595</v>
      </c>
      <c r="F52" s="419" t="s">
        <v>548</v>
      </c>
      <c r="G52" s="419" t="s">
        <v>257</v>
      </c>
      <c r="H52" s="419"/>
      <c r="I52" s="419" t="s">
        <v>2188</v>
      </c>
      <c r="J52" s="419" t="s">
        <v>199</v>
      </c>
      <c r="K52" s="419" t="s">
        <v>1503</v>
      </c>
    </row>
    <row r="53" spans="1:11" ht="12.75">
      <c r="A53" s="422"/>
      <c r="B53" s="420"/>
      <c r="C53" s="420"/>
      <c r="D53" s="420"/>
      <c r="E53" s="434"/>
      <c r="F53" s="420"/>
      <c r="G53" s="419" t="s">
        <v>478</v>
      </c>
      <c r="H53" s="419" t="s">
        <v>1504</v>
      </c>
      <c r="I53" s="420"/>
      <c r="J53" s="420"/>
      <c r="K53" s="420"/>
    </row>
    <row r="54" spans="1:11" ht="12.75">
      <c r="A54" s="432"/>
      <c r="B54" s="431"/>
      <c r="C54" s="431"/>
      <c r="D54" s="431"/>
      <c r="E54" s="431"/>
      <c r="F54" s="431"/>
      <c r="G54" s="419"/>
      <c r="H54" s="419"/>
      <c r="I54" s="431"/>
      <c r="J54" s="431"/>
      <c r="K54" s="431"/>
    </row>
    <row r="55" spans="1:11" ht="12.75">
      <c r="A55" s="51"/>
      <c r="B55" s="57" t="s">
        <v>1505</v>
      </c>
      <c r="C55" s="15"/>
      <c r="D55" s="85"/>
      <c r="E55" s="68"/>
      <c r="F55" s="74"/>
      <c r="G55" s="15"/>
      <c r="H55" s="15"/>
      <c r="I55" s="68"/>
      <c r="J55" s="15"/>
      <c r="K55" s="16"/>
    </row>
    <row r="56" spans="1:11" ht="12.75">
      <c r="A56" s="3"/>
      <c r="B56" s="3"/>
      <c r="C56" s="3"/>
      <c r="D56" s="3"/>
      <c r="E56" s="3"/>
      <c r="F56" s="3"/>
      <c r="G56" s="3"/>
      <c r="H56" s="3"/>
      <c r="I56" s="3"/>
      <c r="J56" s="3"/>
      <c r="K56" s="3"/>
    </row>
    <row r="57" spans="1:11" ht="15">
      <c r="A57" s="6" t="s">
        <v>1301</v>
      </c>
      <c r="B57" s="124"/>
      <c r="C57" s="82"/>
      <c r="D57" s="130"/>
      <c r="E57" s="120"/>
      <c r="F57" s="129"/>
      <c r="G57" s="113"/>
      <c r="H57" s="113"/>
      <c r="I57" s="128"/>
      <c r="J57" s="128"/>
      <c r="K57" s="113"/>
    </row>
    <row r="58" spans="1:11" ht="12.75">
      <c r="A58" s="421" t="s">
        <v>493</v>
      </c>
      <c r="B58" s="419" t="s">
        <v>863</v>
      </c>
      <c r="C58" s="423" t="s">
        <v>198</v>
      </c>
      <c r="D58" s="423" t="s">
        <v>2327</v>
      </c>
      <c r="E58" s="433" t="s">
        <v>1596</v>
      </c>
      <c r="F58" s="419" t="s">
        <v>548</v>
      </c>
      <c r="G58" s="419" t="s">
        <v>257</v>
      </c>
      <c r="H58" s="419"/>
      <c r="I58" s="419" t="s">
        <v>2188</v>
      </c>
      <c r="J58" s="419" t="s">
        <v>199</v>
      </c>
      <c r="K58" s="419" t="s">
        <v>1503</v>
      </c>
    </row>
    <row r="59" spans="1:11" ht="12.75">
      <c r="A59" s="422"/>
      <c r="B59" s="420"/>
      <c r="C59" s="420"/>
      <c r="D59" s="420"/>
      <c r="E59" s="434"/>
      <c r="F59" s="420"/>
      <c r="G59" s="419" t="s">
        <v>478</v>
      </c>
      <c r="H59" s="419" t="s">
        <v>1504</v>
      </c>
      <c r="I59" s="420"/>
      <c r="J59" s="420"/>
      <c r="K59" s="420"/>
    </row>
    <row r="60" spans="1:11" ht="12.75">
      <c r="A60" s="432"/>
      <c r="B60" s="431"/>
      <c r="C60" s="431"/>
      <c r="D60" s="431"/>
      <c r="E60" s="431"/>
      <c r="F60" s="431"/>
      <c r="G60" s="419"/>
      <c r="H60" s="419"/>
      <c r="I60" s="431"/>
      <c r="J60" s="431"/>
      <c r="K60" s="431"/>
    </row>
    <row r="61" spans="1:11" ht="12.75">
      <c r="A61" s="68"/>
      <c r="B61" s="68" t="s">
        <v>1505</v>
      </c>
      <c r="C61" s="68"/>
      <c r="D61" s="68"/>
      <c r="E61" s="68"/>
      <c r="F61" s="68"/>
      <c r="G61" s="68"/>
      <c r="H61" s="68"/>
      <c r="I61" s="68"/>
      <c r="J61" s="68"/>
      <c r="K61" s="68"/>
    </row>
    <row r="62" spans="1:11" ht="12.75">
      <c r="A62" s="3"/>
      <c r="B62" s="3"/>
      <c r="C62" s="3"/>
      <c r="D62" s="3"/>
      <c r="E62" s="3"/>
      <c r="F62" s="3"/>
      <c r="G62" s="3"/>
      <c r="H62" s="3"/>
      <c r="I62" s="3"/>
      <c r="J62" s="3"/>
      <c r="K62" s="3"/>
    </row>
    <row r="63" spans="1:11" ht="15">
      <c r="A63" s="6" t="s">
        <v>1405</v>
      </c>
      <c r="B63" s="124"/>
      <c r="C63" s="82"/>
      <c r="D63" s="130"/>
      <c r="E63" s="13"/>
      <c r="F63" s="129"/>
      <c r="G63" s="113"/>
      <c r="H63" s="113"/>
      <c r="I63" s="128"/>
      <c r="J63" s="128"/>
      <c r="K63" s="113"/>
    </row>
    <row r="64" spans="1:11" ht="15">
      <c r="A64" s="6" t="s">
        <v>1598</v>
      </c>
      <c r="B64" s="124"/>
      <c r="C64" s="82"/>
      <c r="D64" s="130"/>
      <c r="E64" s="13"/>
      <c r="F64" s="129"/>
      <c r="G64" s="113"/>
      <c r="H64" s="113"/>
      <c r="I64" s="128"/>
      <c r="J64" s="128"/>
      <c r="K64" s="113"/>
    </row>
    <row r="65" spans="1:11" ht="12.75">
      <c r="A65" s="426" t="s">
        <v>1486</v>
      </c>
      <c r="B65" s="419" t="s">
        <v>863</v>
      </c>
      <c r="C65" s="423" t="s">
        <v>198</v>
      </c>
      <c r="D65" s="423" t="s">
        <v>2327</v>
      </c>
      <c r="E65" s="423" t="s">
        <v>500</v>
      </c>
      <c r="F65" s="419" t="s">
        <v>548</v>
      </c>
      <c r="G65" s="419" t="s">
        <v>257</v>
      </c>
      <c r="H65" s="419"/>
      <c r="I65" s="419" t="s">
        <v>2188</v>
      </c>
      <c r="J65" s="419" t="s">
        <v>199</v>
      </c>
      <c r="K65" s="419" t="s">
        <v>1503</v>
      </c>
    </row>
    <row r="66" spans="1:11" ht="12.75">
      <c r="A66" s="426"/>
      <c r="B66" s="420"/>
      <c r="C66" s="420"/>
      <c r="D66" s="420"/>
      <c r="E66" s="420"/>
      <c r="F66" s="420"/>
      <c r="G66" s="121" t="s">
        <v>478</v>
      </c>
      <c r="H66" s="121" t="s">
        <v>1504</v>
      </c>
      <c r="I66" s="420"/>
      <c r="J66" s="420"/>
      <c r="K66" s="420"/>
    </row>
    <row r="67" spans="1:11" ht="12.75">
      <c r="A67" s="51"/>
      <c r="B67" s="56" t="s">
        <v>1505</v>
      </c>
      <c r="C67" s="29"/>
      <c r="D67" s="29"/>
      <c r="E67" s="29"/>
      <c r="F67" s="29"/>
      <c r="G67" s="121"/>
      <c r="H67" s="121"/>
      <c r="I67" s="29"/>
      <c r="J67" s="29"/>
      <c r="K67" s="29"/>
    </row>
    <row r="68" spans="1:11" ht="15">
      <c r="A68" s="6" t="s">
        <v>1599</v>
      </c>
      <c r="B68" s="124"/>
      <c r="C68" s="82"/>
      <c r="D68" s="130"/>
      <c r="E68" s="13"/>
      <c r="F68" s="129"/>
      <c r="G68" s="113"/>
      <c r="H68" s="113"/>
      <c r="I68" s="128"/>
      <c r="J68" s="128"/>
      <c r="K68" s="113"/>
    </row>
    <row r="69" spans="1:11" ht="12.75">
      <c r="A69" s="426" t="s">
        <v>1486</v>
      </c>
      <c r="B69" s="419" t="s">
        <v>863</v>
      </c>
      <c r="C69" s="423" t="s">
        <v>198</v>
      </c>
      <c r="D69" s="423" t="s">
        <v>2327</v>
      </c>
      <c r="E69" s="423" t="s">
        <v>500</v>
      </c>
      <c r="F69" s="419" t="s">
        <v>548</v>
      </c>
      <c r="G69" s="419" t="s">
        <v>257</v>
      </c>
      <c r="H69" s="419"/>
      <c r="I69" s="419" t="s">
        <v>2188</v>
      </c>
      <c r="J69" s="419" t="s">
        <v>199</v>
      </c>
      <c r="K69" s="419" t="s">
        <v>1503</v>
      </c>
    </row>
    <row r="70" spans="1:11" ht="12.75">
      <c r="A70" s="426"/>
      <c r="B70" s="420"/>
      <c r="C70" s="420"/>
      <c r="D70" s="420"/>
      <c r="E70" s="420"/>
      <c r="F70" s="420"/>
      <c r="G70" s="121" t="s">
        <v>478</v>
      </c>
      <c r="H70" s="121" t="s">
        <v>1504</v>
      </c>
      <c r="I70" s="420"/>
      <c r="J70" s="420"/>
      <c r="K70" s="420"/>
    </row>
    <row r="71" spans="1:11" ht="12.75">
      <c r="A71" s="51"/>
      <c r="B71" s="56" t="s">
        <v>1505</v>
      </c>
      <c r="C71" s="29"/>
      <c r="D71" s="29"/>
      <c r="E71" s="29"/>
      <c r="F71" s="29"/>
      <c r="G71" s="121"/>
      <c r="H71" s="121"/>
      <c r="I71" s="29"/>
      <c r="J71" s="29"/>
      <c r="K71" s="29"/>
    </row>
    <row r="73" ht="15">
      <c r="A73" s="6" t="s">
        <v>1400</v>
      </c>
    </row>
    <row r="74" ht="15">
      <c r="A74" s="140" t="s">
        <v>1401</v>
      </c>
    </row>
    <row r="75" ht="12.75">
      <c r="B75" t="s">
        <v>1505</v>
      </c>
    </row>
    <row r="76" ht="15">
      <c r="A76" s="140" t="s">
        <v>1402</v>
      </c>
    </row>
    <row r="77" ht="12.75">
      <c r="B77" t="s">
        <v>1505</v>
      </c>
    </row>
    <row r="78" ht="15">
      <c r="A78" s="6" t="s">
        <v>1403</v>
      </c>
    </row>
    <row r="79" ht="12.75">
      <c r="B79" t="s">
        <v>1505</v>
      </c>
    </row>
    <row r="80" ht="15">
      <c r="A80" s="6" t="s">
        <v>1404</v>
      </c>
    </row>
    <row r="81" ht="12.75">
      <c r="B81" t="s">
        <v>1505</v>
      </c>
    </row>
    <row r="82" ht="15">
      <c r="A82" s="6" t="s">
        <v>2047</v>
      </c>
    </row>
    <row r="83" ht="15">
      <c r="A83" s="140" t="s">
        <v>2048</v>
      </c>
    </row>
    <row r="84" ht="12.75">
      <c r="B84" t="s">
        <v>1505</v>
      </c>
    </row>
    <row r="85" ht="15">
      <c r="A85" s="140" t="s">
        <v>2049</v>
      </c>
    </row>
    <row r="86" ht="12.75">
      <c r="B86" t="s">
        <v>1505</v>
      </c>
    </row>
  </sheetData>
  <mergeCells count="135">
    <mergeCell ref="K24:K25"/>
    <mergeCell ref="I24:I25"/>
    <mergeCell ref="E24:E25"/>
    <mergeCell ref="J28:J30"/>
    <mergeCell ref="J24:J25"/>
    <mergeCell ref="K28:K30"/>
    <mergeCell ref="G28:H28"/>
    <mergeCell ref="I28:I30"/>
    <mergeCell ref="G29:G30"/>
    <mergeCell ref="H29:H30"/>
    <mergeCell ref="B24:B25"/>
    <mergeCell ref="C24:C25"/>
    <mergeCell ref="A24:A25"/>
    <mergeCell ref="D24:D25"/>
    <mergeCell ref="A6:A7"/>
    <mergeCell ref="B6:B7"/>
    <mergeCell ref="C6:C7"/>
    <mergeCell ref="F6:F7"/>
    <mergeCell ref="D6:D7"/>
    <mergeCell ref="E6:E7"/>
    <mergeCell ref="G6:H6"/>
    <mergeCell ref="I6:I7"/>
    <mergeCell ref="J6:J7"/>
    <mergeCell ref="K6:K7"/>
    <mergeCell ref="L9:U9"/>
    <mergeCell ref="A15:A17"/>
    <mergeCell ref="B15:B17"/>
    <mergeCell ref="C15:C17"/>
    <mergeCell ref="F15:F17"/>
    <mergeCell ref="D15:D17"/>
    <mergeCell ref="E15:E17"/>
    <mergeCell ref="G15:H15"/>
    <mergeCell ref="I15:I17"/>
    <mergeCell ref="J15:J17"/>
    <mergeCell ref="K15:K17"/>
    <mergeCell ref="G16:G17"/>
    <mergeCell ref="H16:H17"/>
    <mergeCell ref="A21:A23"/>
    <mergeCell ref="B21:B23"/>
    <mergeCell ref="C21:C23"/>
    <mergeCell ref="F21:F23"/>
    <mergeCell ref="D21:D23"/>
    <mergeCell ref="E21:E23"/>
    <mergeCell ref="G21:H21"/>
    <mergeCell ref="I21:I23"/>
    <mergeCell ref="J21:J23"/>
    <mergeCell ref="K21:K23"/>
    <mergeCell ref="G22:G23"/>
    <mergeCell ref="H22:H23"/>
    <mergeCell ref="A28:A30"/>
    <mergeCell ref="B28:B30"/>
    <mergeCell ref="C28:C30"/>
    <mergeCell ref="F28:F30"/>
    <mergeCell ref="D28:D30"/>
    <mergeCell ref="E28:E30"/>
    <mergeCell ref="A34:A36"/>
    <mergeCell ref="B34:B36"/>
    <mergeCell ref="C34:C36"/>
    <mergeCell ref="F34:F36"/>
    <mergeCell ref="D34:D36"/>
    <mergeCell ref="E34:E36"/>
    <mergeCell ref="G34:H34"/>
    <mergeCell ref="I34:I36"/>
    <mergeCell ref="J34:J36"/>
    <mergeCell ref="K34:K36"/>
    <mergeCell ref="G35:G36"/>
    <mergeCell ref="H35:H36"/>
    <mergeCell ref="A40:A42"/>
    <mergeCell ref="B40:B42"/>
    <mergeCell ref="C40:C42"/>
    <mergeCell ref="F40:F42"/>
    <mergeCell ref="D40:D42"/>
    <mergeCell ref="E40:E42"/>
    <mergeCell ref="G40:H40"/>
    <mergeCell ref="I40:I42"/>
    <mergeCell ref="J40:J42"/>
    <mergeCell ref="K40:K42"/>
    <mergeCell ref="G41:G42"/>
    <mergeCell ref="H41:H42"/>
    <mergeCell ref="A46:A48"/>
    <mergeCell ref="B46:B48"/>
    <mergeCell ref="C46:C48"/>
    <mergeCell ref="F46:F48"/>
    <mergeCell ref="D46:D48"/>
    <mergeCell ref="E46:E48"/>
    <mergeCell ref="G46:H46"/>
    <mergeCell ref="I46:I48"/>
    <mergeCell ref="J46:J48"/>
    <mergeCell ref="K46:K48"/>
    <mergeCell ref="G47:G48"/>
    <mergeCell ref="H47:H48"/>
    <mergeCell ref="A52:A54"/>
    <mergeCell ref="B52:B54"/>
    <mergeCell ref="C52:C54"/>
    <mergeCell ref="F52:F54"/>
    <mergeCell ref="D52:D54"/>
    <mergeCell ref="E52:E54"/>
    <mergeCell ref="G52:H52"/>
    <mergeCell ref="I52:I54"/>
    <mergeCell ref="J52:J54"/>
    <mergeCell ref="K52:K54"/>
    <mergeCell ref="G53:G54"/>
    <mergeCell ref="H53:H54"/>
    <mergeCell ref="A58:A60"/>
    <mergeCell ref="B58:B60"/>
    <mergeCell ref="C58:C60"/>
    <mergeCell ref="F58:F60"/>
    <mergeCell ref="D58:D60"/>
    <mergeCell ref="E58:E60"/>
    <mergeCell ref="G58:H58"/>
    <mergeCell ref="I58:I60"/>
    <mergeCell ref="J58:J60"/>
    <mergeCell ref="K58:K60"/>
    <mergeCell ref="G59:G60"/>
    <mergeCell ref="H59:H60"/>
    <mergeCell ref="A65:A66"/>
    <mergeCell ref="B65:B66"/>
    <mergeCell ref="C65:C66"/>
    <mergeCell ref="F65:F66"/>
    <mergeCell ref="G69:H69"/>
    <mergeCell ref="I69:I70"/>
    <mergeCell ref="D65:D66"/>
    <mergeCell ref="E65:E66"/>
    <mergeCell ref="G65:H65"/>
    <mergeCell ref="I65:I66"/>
    <mergeCell ref="A69:A70"/>
    <mergeCell ref="B69:B70"/>
    <mergeCell ref="C69:C70"/>
    <mergeCell ref="F69:F70"/>
    <mergeCell ref="D69:D70"/>
    <mergeCell ref="E69:E70"/>
    <mergeCell ref="J69:J70"/>
    <mergeCell ref="K69:K70"/>
    <mergeCell ref="J65:J66"/>
    <mergeCell ref="K65:K66"/>
  </mergeCells>
  <printOptions horizontalCentered="1"/>
  <pageMargins left="0.25" right="0.25" top="0.75" bottom="1.25" header="0.5" footer="0.5"/>
  <pageSetup horizontalDpi="300" verticalDpi="300" orientation="landscape" paperSize="9" scale="85" r:id="rId1"/>
  <headerFooter alignWithMargins="0">
    <oddHeader>&amp;R&amp;"Arial,Italic"&amp;9ANNEX  D  Page &amp;P of &amp;N</oddHeader>
    <oddFooter>&amp;L&amp;9COPYRIGHT
ALL RIGHTS RESERVED
MINES AND GEOSCIENCES BUREAU
(2013)&amp;CPage &amp;P of &amp;N</oddFooter>
  </headerFooter>
  <rowBreaks count="2" manualBreakCount="2">
    <brk id="32" max="10" man="1"/>
    <brk id="62" max="10" man="1"/>
  </rowBreaks>
</worksheet>
</file>

<file path=xl/worksheets/sheet6.xml><?xml version="1.0" encoding="utf-8"?>
<worksheet xmlns="http://schemas.openxmlformats.org/spreadsheetml/2006/main" xmlns:r="http://schemas.openxmlformats.org/officeDocument/2006/relationships">
  <dimension ref="A1:U180"/>
  <sheetViews>
    <sheetView workbookViewId="0" topLeftCell="A8">
      <pane xSplit="2" ySplit="3" topLeftCell="C18" activePane="bottomRight" state="frozen"/>
      <selection pane="topLeft" activeCell="A8" sqref="A8"/>
      <selection pane="topRight" activeCell="C8" sqref="C8"/>
      <selection pane="bottomLeft" activeCell="A11" sqref="A11"/>
      <selection pane="bottomRight" activeCell="B27" sqref="B27"/>
    </sheetView>
  </sheetViews>
  <sheetFormatPr defaultColWidth="9.140625" defaultRowHeight="12.75"/>
  <cols>
    <col min="1" max="1" width="3.57421875" style="0" customWidth="1"/>
    <col min="2" max="2" width="14.7109375" style="0" customWidth="1"/>
    <col min="3" max="3" width="30.140625" style="0" customWidth="1"/>
    <col min="4" max="4" width="16.140625" style="0" customWidth="1"/>
    <col min="5" max="5" width="17.57421875" style="0" customWidth="1"/>
    <col min="6" max="6" width="15.00390625" style="0" customWidth="1"/>
    <col min="7" max="7" width="15.140625" style="0" customWidth="1"/>
    <col min="8" max="8" width="13.421875" style="0" customWidth="1"/>
    <col min="9" max="9" width="16.140625" style="0" customWidth="1"/>
    <col min="10" max="10" width="20.8515625" style="0" customWidth="1"/>
    <col min="11" max="11" width="24.421875" style="0" customWidth="1"/>
    <col min="12" max="21" width="4.140625" style="0" customWidth="1"/>
  </cols>
  <sheetData>
    <row r="1" spans="1:10" ht="12.75">
      <c r="A1" s="11" t="s">
        <v>623</v>
      </c>
      <c r="B1" s="14"/>
      <c r="C1" s="14"/>
      <c r="D1" s="14"/>
      <c r="E1" s="14"/>
      <c r="F1" s="14"/>
      <c r="G1" s="14"/>
      <c r="H1" s="14"/>
      <c r="I1" s="14"/>
      <c r="J1" s="14"/>
    </row>
    <row r="2" spans="1:10" ht="12.75">
      <c r="A2" s="12" t="str">
        <f>Summary!A3</f>
        <v>FOR MONTH OF JANUARY, 2013</v>
      </c>
      <c r="B2" s="14"/>
      <c r="C2" s="14"/>
      <c r="D2" s="14"/>
      <c r="E2" s="14"/>
      <c r="F2" s="14"/>
      <c r="G2" s="14"/>
      <c r="H2" s="14"/>
      <c r="I2" s="14"/>
      <c r="J2" s="14"/>
    </row>
    <row r="3" spans="1:10" ht="12.75">
      <c r="A3" s="11" t="s">
        <v>381</v>
      </c>
      <c r="B3" s="14"/>
      <c r="C3" s="14"/>
      <c r="D3" s="14"/>
      <c r="E3" s="14"/>
      <c r="F3" s="14"/>
      <c r="G3" s="14"/>
      <c r="H3" s="14"/>
      <c r="I3" s="14"/>
      <c r="J3" s="14"/>
    </row>
    <row r="4" spans="1:10" ht="12.75">
      <c r="A4" s="5" t="s">
        <v>642</v>
      </c>
      <c r="B4" s="14"/>
      <c r="C4" s="14"/>
      <c r="D4" s="14"/>
      <c r="E4" s="14"/>
      <c r="F4" s="14"/>
      <c r="G4" s="14"/>
      <c r="H4" s="14"/>
      <c r="I4" s="14"/>
      <c r="J4" s="14"/>
    </row>
    <row r="5" spans="1:10" ht="12.75">
      <c r="A5" s="5"/>
      <c r="B5" s="14"/>
      <c r="C5" s="14"/>
      <c r="D5" s="14"/>
      <c r="E5" s="14"/>
      <c r="F5" s="14"/>
      <c r="G5" s="14"/>
      <c r="H5" s="14"/>
      <c r="I5" s="14"/>
      <c r="J5" s="14"/>
    </row>
    <row r="6" spans="1:11" ht="12.75">
      <c r="A6" s="450" t="s">
        <v>493</v>
      </c>
      <c r="B6" s="419" t="s">
        <v>863</v>
      </c>
      <c r="C6" s="423" t="s">
        <v>198</v>
      </c>
      <c r="D6" s="423" t="s">
        <v>2327</v>
      </c>
      <c r="E6" s="423"/>
      <c r="F6" s="419" t="s">
        <v>548</v>
      </c>
      <c r="G6" s="419" t="s">
        <v>257</v>
      </c>
      <c r="H6" s="419"/>
      <c r="I6" s="419" t="s">
        <v>2188</v>
      </c>
      <c r="J6" s="419" t="s">
        <v>199</v>
      </c>
      <c r="K6" s="419" t="s">
        <v>1503</v>
      </c>
    </row>
    <row r="7" spans="1:11" ht="12.75">
      <c r="A7" s="451"/>
      <c r="B7" s="420"/>
      <c r="C7" s="420"/>
      <c r="D7" s="420"/>
      <c r="E7" s="420"/>
      <c r="F7" s="420"/>
      <c r="G7" s="121" t="s">
        <v>478</v>
      </c>
      <c r="H7" s="121" t="s">
        <v>1504</v>
      </c>
      <c r="I7" s="420"/>
      <c r="J7" s="420"/>
      <c r="K7" s="420"/>
    </row>
    <row r="8" spans="1:11" ht="15">
      <c r="A8" s="132" t="s">
        <v>6</v>
      </c>
      <c r="B8" s="79"/>
      <c r="C8" s="79"/>
      <c r="D8" s="79"/>
      <c r="E8" s="79"/>
      <c r="F8" s="79"/>
      <c r="G8" s="79"/>
      <c r="H8" s="79"/>
      <c r="I8" s="79"/>
      <c r="J8" s="79"/>
      <c r="K8" s="68"/>
    </row>
    <row r="9" spans="1:21" ht="15">
      <c r="A9" s="132" t="s">
        <v>1001</v>
      </c>
      <c r="B9" s="79"/>
      <c r="C9" s="79"/>
      <c r="D9" s="79"/>
      <c r="E9" s="79"/>
      <c r="F9" s="79"/>
      <c r="G9" s="79"/>
      <c r="H9" s="79"/>
      <c r="I9" s="79"/>
      <c r="J9" s="79"/>
      <c r="K9" s="68"/>
      <c r="L9" s="428" t="s">
        <v>954</v>
      </c>
      <c r="M9" s="429"/>
      <c r="N9" s="429"/>
      <c r="O9" s="429"/>
      <c r="P9" s="429"/>
      <c r="Q9" s="429"/>
      <c r="R9" s="429"/>
      <c r="S9" s="429"/>
      <c r="T9" s="429"/>
      <c r="U9" s="430"/>
    </row>
    <row r="10" spans="1:21" ht="15">
      <c r="A10" s="132" t="s">
        <v>290</v>
      </c>
      <c r="B10" s="79"/>
      <c r="C10" s="79"/>
      <c r="D10" s="79"/>
      <c r="E10" s="79"/>
      <c r="F10" s="79"/>
      <c r="G10" s="79"/>
      <c r="H10" s="79"/>
      <c r="I10" s="79"/>
      <c r="J10" s="79"/>
      <c r="K10" s="68"/>
      <c r="L10" s="22">
        <v>1</v>
      </c>
      <c r="M10" s="1">
        <v>2</v>
      </c>
      <c r="N10" s="1">
        <v>3</v>
      </c>
      <c r="O10" s="1">
        <v>4</v>
      </c>
      <c r="P10" s="1">
        <v>5</v>
      </c>
      <c r="Q10" s="1">
        <v>6</v>
      </c>
      <c r="R10" s="1">
        <v>7</v>
      </c>
      <c r="S10" s="1">
        <v>8</v>
      </c>
      <c r="T10" s="1">
        <v>9</v>
      </c>
      <c r="U10" s="1">
        <v>10</v>
      </c>
    </row>
    <row r="11" spans="1:17" ht="24">
      <c r="A11" s="51">
        <v>1</v>
      </c>
      <c r="B11" s="31" t="s">
        <v>559</v>
      </c>
      <c r="C11" s="16" t="s">
        <v>560</v>
      </c>
      <c r="D11" s="85">
        <v>40102</v>
      </c>
      <c r="E11" s="68"/>
      <c r="F11" s="69">
        <v>5.6582</v>
      </c>
      <c r="G11" s="15" t="s">
        <v>2276</v>
      </c>
      <c r="H11" s="15" t="s">
        <v>1119</v>
      </c>
      <c r="I11" s="68"/>
      <c r="J11" s="15"/>
      <c r="K11" s="15" t="s">
        <v>1575</v>
      </c>
      <c r="Q11">
        <v>1</v>
      </c>
    </row>
    <row r="12" spans="1:15" ht="24">
      <c r="A12" s="51">
        <f>A11+1</f>
        <v>2</v>
      </c>
      <c r="B12" s="31" t="s">
        <v>401</v>
      </c>
      <c r="C12" s="15" t="s">
        <v>1780</v>
      </c>
      <c r="D12" s="67">
        <v>40317</v>
      </c>
      <c r="E12" s="68"/>
      <c r="F12" s="69">
        <v>17.504</v>
      </c>
      <c r="G12" s="15" t="s">
        <v>510</v>
      </c>
      <c r="H12" s="15" t="s">
        <v>1119</v>
      </c>
      <c r="I12" s="68"/>
      <c r="J12" s="15"/>
      <c r="K12" s="15" t="s">
        <v>1207</v>
      </c>
      <c r="O12">
        <v>1</v>
      </c>
    </row>
    <row r="13" spans="1:17" ht="24">
      <c r="A13" s="51">
        <f>A12+1</f>
        <v>3</v>
      </c>
      <c r="B13" s="31" t="s">
        <v>409</v>
      </c>
      <c r="C13" s="15" t="s">
        <v>410</v>
      </c>
      <c r="D13" s="67">
        <v>40406</v>
      </c>
      <c r="E13" s="68"/>
      <c r="F13" s="69">
        <v>8.0999</v>
      </c>
      <c r="G13" s="15" t="s">
        <v>777</v>
      </c>
      <c r="H13" s="15" t="s">
        <v>1119</v>
      </c>
      <c r="I13" s="68"/>
      <c r="J13" s="15"/>
      <c r="K13" s="15" t="s">
        <v>1575</v>
      </c>
      <c r="Q13">
        <v>1</v>
      </c>
    </row>
    <row r="14" spans="1:12" ht="13.5" thickBot="1">
      <c r="A14" s="51">
        <f>A13+1</f>
        <v>4</v>
      </c>
      <c r="B14" s="31" t="s">
        <v>1194</v>
      </c>
      <c r="C14" s="113" t="s">
        <v>1195</v>
      </c>
      <c r="D14" s="130">
        <v>41250</v>
      </c>
      <c r="E14" s="3"/>
      <c r="F14" s="240">
        <v>9.1958</v>
      </c>
      <c r="G14" s="113" t="s">
        <v>218</v>
      </c>
      <c r="H14" s="113" t="s">
        <v>1119</v>
      </c>
      <c r="I14" s="3"/>
      <c r="J14" s="113"/>
      <c r="K14" s="376" t="s">
        <v>1196</v>
      </c>
      <c r="L14">
        <v>1</v>
      </c>
    </row>
    <row r="15" spans="1:21" ht="14.25" thickBot="1" thickTop="1">
      <c r="A15" s="66"/>
      <c r="B15" s="34"/>
      <c r="C15" s="211" t="s">
        <v>1614</v>
      </c>
      <c r="D15" s="34"/>
      <c r="E15" s="34"/>
      <c r="F15" s="232">
        <f>SUM(F11:F14)</f>
        <v>40.4579</v>
      </c>
      <c r="G15" s="34"/>
      <c r="H15" s="34"/>
      <c r="I15" s="34"/>
      <c r="J15" s="34"/>
      <c r="K15" s="37"/>
      <c r="L15">
        <f>SUM(L11:L14)</f>
        <v>1</v>
      </c>
      <c r="M15">
        <f>SUM(M11:M14)</f>
        <v>0</v>
      </c>
      <c r="N15">
        <f aca="true" t="shared" si="0" ref="N15:U15">SUM(N11:N14)</f>
        <v>0</v>
      </c>
      <c r="O15">
        <f t="shared" si="0"/>
        <v>1</v>
      </c>
      <c r="P15">
        <f t="shared" si="0"/>
        <v>0</v>
      </c>
      <c r="Q15">
        <f t="shared" si="0"/>
        <v>2</v>
      </c>
      <c r="R15">
        <f t="shared" si="0"/>
        <v>0</v>
      </c>
      <c r="S15">
        <f t="shared" si="0"/>
        <v>0</v>
      </c>
      <c r="T15">
        <f t="shared" si="0"/>
        <v>0</v>
      </c>
      <c r="U15">
        <f t="shared" si="0"/>
        <v>0</v>
      </c>
    </row>
    <row r="16" spans="2:11" ht="15.75" thickTop="1">
      <c r="B16" s="6" t="s">
        <v>1002</v>
      </c>
      <c r="C16" s="82"/>
      <c r="D16" s="13"/>
      <c r="E16" s="92"/>
      <c r="F16" s="125"/>
      <c r="G16" s="126"/>
      <c r="H16" s="127"/>
      <c r="I16" s="126"/>
      <c r="J16" s="128"/>
      <c r="K16" s="113"/>
    </row>
    <row r="17" spans="2:11" ht="15">
      <c r="B17" s="6" t="s">
        <v>288</v>
      </c>
      <c r="C17" s="82"/>
      <c r="D17" s="13"/>
      <c r="E17" s="92"/>
      <c r="F17" s="125"/>
      <c r="G17" s="126"/>
      <c r="H17" s="127"/>
      <c r="I17" s="126"/>
      <c r="J17" s="128"/>
      <c r="K17" s="113"/>
    </row>
    <row r="18" spans="1:11" ht="12.75">
      <c r="A18" s="421" t="s">
        <v>493</v>
      </c>
      <c r="B18" s="419" t="s">
        <v>863</v>
      </c>
      <c r="C18" s="423" t="s">
        <v>198</v>
      </c>
      <c r="D18" s="423" t="s">
        <v>2327</v>
      </c>
      <c r="E18" s="433" t="s">
        <v>492</v>
      </c>
      <c r="F18" s="419" t="s">
        <v>548</v>
      </c>
      <c r="G18" s="419" t="s">
        <v>257</v>
      </c>
      <c r="H18" s="419"/>
      <c r="I18" s="419" t="s">
        <v>2188</v>
      </c>
      <c r="J18" s="419" t="s">
        <v>199</v>
      </c>
      <c r="K18" s="419" t="s">
        <v>1503</v>
      </c>
    </row>
    <row r="19" spans="1:11" ht="12.75">
      <c r="A19" s="422"/>
      <c r="B19" s="420"/>
      <c r="C19" s="420"/>
      <c r="D19" s="420"/>
      <c r="E19" s="434"/>
      <c r="F19" s="420"/>
      <c r="G19" s="419" t="s">
        <v>478</v>
      </c>
      <c r="H19" s="419" t="s">
        <v>1504</v>
      </c>
      <c r="I19" s="420"/>
      <c r="J19" s="420"/>
      <c r="K19" s="420"/>
    </row>
    <row r="20" spans="1:11" ht="12.75">
      <c r="A20" s="432"/>
      <c r="B20" s="431"/>
      <c r="C20" s="431"/>
      <c r="D20" s="431"/>
      <c r="E20" s="431"/>
      <c r="F20" s="431"/>
      <c r="G20" s="419"/>
      <c r="H20" s="419"/>
      <c r="I20" s="431"/>
      <c r="J20" s="431"/>
      <c r="K20" s="431"/>
    </row>
    <row r="21" spans="1:11" ht="12.75">
      <c r="A21" s="68"/>
      <c r="B21" s="373" t="s">
        <v>1505</v>
      </c>
      <c r="C21" s="68"/>
      <c r="D21" s="68"/>
      <c r="E21" s="68"/>
      <c r="F21" s="68"/>
      <c r="G21" s="68"/>
      <c r="H21" s="68"/>
      <c r="I21" s="68"/>
      <c r="J21" s="68"/>
      <c r="K21" s="68"/>
    </row>
    <row r="23" spans="2:3" ht="15">
      <c r="B23" s="6" t="s">
        <v>2210</v>
      </c>
      <c r="C23" s="82"/>
    </row>
    <row r="24" spans="1:11" ht="12.75">
      <c r="A24" s="421" t="s">
        <v>493</v>
      </c>
      <c r="B24" s="419" t="s">
        <v>863</v>
      </c>
      <c r="C24" s="423" t="s">
        <v>198</v>
      </c>
      <c r="D24" s="423" t="s">
        <v>2327</v>
      </c>
      <c r="E24" s="423" t="s">
        <v>984</v>
      </c>
      <c r="F24" s="419" t="s">
        <v>548</v>
      </c>
      <c r="G24" s="419" t="s">
        <v>257</v>
      </c>
      <c r="H24" s="419"/>
      <c r="I24" s="419" t="s">
        <v>2188</v>
      </c>
      <c r="J24" s="419" t="s">
        <v>199</v>
      </c>
      <c r="K24" s="419" t="s">
        <v>1503</v>
      </c>
    </row>
    <row r="25" spans="1:11" ht="12.75">
      <c r="A25" s="422"/>
      <c r="B25" s="420"/>
      <c r="C25" s="420"/>
      <c r="D25" s="420"/>
      <c r="E25" s="420"/>
      <c r="F25" s="420"/>
      <c r="G25" s="419" t="s">
        <v>478</v>
      </c>
      <c r="H25" s="419" t="s">
        <v>1504</v>
      </c>
      <c r="I25" s="420"/>
      <c r="J25" s="420"/>
      <c r="K25" s="420"/>
    </row>
    <row r="26" spans="1:11" ht="12.75">
      <c r="A26" s="432"/>
      <c r="B26" s="431"/>
      <c r="C26" s="431"/>
      <c r="D26" s="431"/>
      <c r="E26" s="431"/>
      <c r="F26" s="431"/>
      <c r="G26" s="419"/>
      <c r="H26" s="419"/>
      <c r="I26" s="431"/>
      <c r="J26" s="431"/>
      <c r="K26" s="431"/>
    </row>
    <row r="27" spans="1:11" ht="12.75">
      <c r="A27" s="51">
        <v>1</v>
      </c>
      <c r="B27" s="57" t="s">
        <v>1778</v>
      </c>
      <c r="C27" s="15" t="s">
        <v>957</v>
      </c>
      <c r="D27" s="85">
        <v>35758</v>
      </c>
      <c r="E27" s="116">
        <v>39063</v>
      </c>
      <c r="F27" s="74">
        <v>7.5</v>
      </c>
      <c r="G27" s="15" t="s">
        <v>2276</v>
      </c>
      <c r="H27" s="15" t="s">
        <v>1119</v>
      </c>
      <c r="I27" s="68"/>
      <c r="J27" s="15" t="s">
        <v>958</v>
      </c>
      <c r="K27" s="15"/>
    </row>
    <row r="28" spans="1:11" ht="12.75">
      <c r="A28" s="51">
        <f>A27+1</f>
        <v>2</v>
      </c>
      <c r="B28" s="31" t="s">
        <v>1857</v>
      </c>
      <c r="C28" s="52" t="s">
        <v>515</v>
      </c>
      <c r="D28" s="86">
        <v>37958</v>
      </c>
      <c r="E28" s="116">
        <v>39066</v>
      </c>
      <c r="F28" s="75">
        <v>7.8517</v>
      </c>
      <c r="G28" s="75" t="s">
        <v>1578</v>
      </c>
      <c r="H28" s="52" t="s">
        <v>1119</v>
      </c>
      <c r="I28" s="68"/>
      <c r="J28" s="52"/>
      <c r="K28" s="76"/>
    </row>
    <row r="29" spans="1:11" ht="24.75" thickBot="1">
      <c r="A29" s="98">
        <f>SUM(A28+1)</f>
        <v>3</v>
      </c>
      <c r="B29" s="103" t="s">
        <v>1163</v>
      </c>
      <c r="C29" s="45" t="s">
        <v>133</v>
      </c>
      <c r="D29" s="104">
        <v>38099</v>
      </c>
      <c r="E29" s="116">
        <v>39066</v>
      </c>
      <c r="F29" s="108">
        <v>19.5587</v>
      </c>
      <c r="G29" s="45" t="s">
        <v>2093</v>
      </c>
      <c r="H29" s="45" t="s">
        <v>1119</v>
      </c>
      <c r="I29" s="231"/>
      <c r="J29" s="45"/>
      <c r="K29" s="233"/>
    </row>
    <row r="30" spans="1:11" ht="14.25" thickBot="1" thickTop="1">
      <c r="A30" s="66"/>
      <c r="B30" s="34"/>
      <c r="C30" s="211" t="s">
        <v>1614</v>
      </c>
      <c r="D30" s="34"/>
      <c r="E30" s="34"/>
      <c r="F30" s="232">
        <f>SUM(F27:F29)</f>
        <v>34.9104</v>
      </c>
      <c r="G30" s="34"/>
      <c r="H30" s="34"/>
      <c r="I30" s="34"/>
      <c r="J30" s="34"/>
      <c r="K30" s="37"/>
    </row>
    <row r="31" spans="2:11" ht="15.75" thickTop="1">
      <c r="B31" s="6" t="s">
        <v>284</v>
      </c>
      <c r="C31" s="82"/>
      <c r="D31" s="13"/>
      <c r="E31" s="92"/>
      <c r="F31" s="125"/>
      <c r="G31" s="126"/>
      <c r="H31" s="127"/>
      <c r="I31" s="126"/>
      <c r="J31" s="128"/>
      <c r="K31" s="113"/>
    </row>
    <row r="32" spans="1:11" ht="12.75">
      <c r="A32" s="421" t="s">
        <v>493</v>
      </c>
      <c r="B32" s="419" t="s">
        <v>863</v>
      </c>
      <c r="C32" s="423" t="s">
        <v>198</v>
      </c>
      <c r="D32" s="423" t="s">
        <v>2327</v>
      </c>
      <c r="E32" s="433" t="s">
        <v>2208</v>
      </c>
      <c r="F32" s="419" t="s">
        <v>548</v>
      </c>
      <c r="G32" s="419" t="s">
        <v>257</v>
      </c>
      <c r="H32" s="419"/>
      <c r="I32" s="419" t="s">
        <v>2188</v>
      </c>
      <c r="J32" s="419" t="s">
        <v>199</v>
      </c>
      <c r="K32" s="419" t="s">
        <v>1503</v>
      </c>
    </row>
    <row r="33" spans="1:11" ht="12.75">
      <c r="A33" s="422"/>
      <c r="B33" s="420"/>
      <c r="C33" s="420"/>
      <c r="D33" s="420"/>
      <c r="E33" s="434"/>
      <c r="F33" s="420"/>
      <c r="G33" s="419" t="s">
        <v>478</v>
      </c>
      <c r="H33" s="419" t="s">
        <v>1504</v>
      </c>
      <c r="I33" s="420"/>
      <c r="J33" s="420"/>
      <c r="K33" s="420"/>
    </row>
    <row r="34" spans="1:11" ht="12.75">
      <c r="A34" s="432"/>
      <c r="B34" s="431"/>
      <c r="C34" s="431"/>
      <c r="D34" s="431"/>
      <c r="E34" s="431"/>
      <c r="F34" s="431"/>
      <c r="G34" s="419"/>
      <c r="H34" s="419"/>
      <c r="I34" s="431"/>
      <c r="J34" s="431"/>
      <c r="K34" s="431"/>
    </row>
    <row r="35" spans="1:11" ht="12.75">
      <c r="A35" s="68"/>
      <c r="B35" s="68" t="s">
        <v>1505</v>
      </c>
      <c r="C35" s="68"/>
      <c r="D35" s="68"/>
      <c r="E35" s="68"/>
      <c r="F35" s="68"/>
      <c r="G35" s="68"/>
      <c r="H35" s="68"/>
      <c r="I35" s="68"/>
      <c r="J35" s="68"/>
      <c r="K35" s="68"/>
    </row>
    <row r="37" spans="2:11" ht="15">
      <c r="B37" s="6" t="s">
        <v>286</v>
      </c>
      <c r="C37" s="82"/>
      <c r="D37" s="13"/>
      <c r="E37" s="92"/>
      <c r="F37" s="125"/>
      <c r="G37" s="126"/>
      <c r="H37" s="127"/>
      <c r="I37" s="126"/>
      <c r="J37" s="128"/>
      <c r="K37" s="113"/>
    </row>
    <row r="38" spans="1:11" ht="12.75">
      <c r="A38" s="421" t="s">
        <v>493</v>
      </c>
      <c r="B38" s="419" t="s">
        <v>863</v>
      </c>
      <c r="C38" s="423" t="s">
        <v>198</v>
      </c>
      <c r="D38" s="423" t="s">
        <v>2327</v>
      </c>
      <c r="E38" s="433" t="s">
        <v>287</v>
      </c>
      <c r="F38" s="419" t="s">
        <v>548</v>
      </c>
      <c r="G38" s="419" t="s">
        <v>257</v>
      </c>
      <c r="H38" s="419"/>
      <c r="I38" s="419" t="s">
        <v>2188</v>
      </c>
      <c r="J38" s="419" t="s">
        <v>199</v>
      </c>
      <c r="K38" s="419" t="s">
        <v>1503</v>
      </c>
    </row>
    <row r="39" spans="1:11" ht="12.75">
      <c r="A39" s="422"/>
      <c r="B39" s="420"/>
      <c r="C39" s="420"/>
      <c r="D39" s="420"/>
      <c r="E39" s="434"/>
      <c r="F39" s="420"/>
      <c r="G39" s="419" t="s">
        <v>478</v>
      </c>
      <c r="H39" s="419" t="s">
        <v>1504</v>
      </c>
      <c r="I39" s="420"/>
      <c r="J39" s="420"/>
      <c r="K39" s="420"/>
    </row>
    <row r="40" spans="1:11" ht="12.75">
      <c r="A40" s="432"/>
      <c r="B40" s="431"/>
      <c r="C40" s="431"/>
      <c r="D40" s="431"/>
      <c r="E40" s="431"/>
      <c r="F40" s="431"/>
      <c r="G40" s="419"/>
      <c r="H40" s="419"/>
      <c r="I40" s="431"/>
      <c r="J40" s="431"/>
      <c r="K40" s="431"/>
    </row>
    <row r="41" spans="1:11" ht="48">
      <c r="A41" s="51">
        <v>1</v>
      </c>
      <c r="B41" s="31" t="s">
        <v>502</v>
      </c>
      <c r="C41" s="15" t="s">
        <v>1850</v>
      </c>
      <c r="D41" s="85">
        <v>38806</v>
      </c>
      <c r="E41" s="116">
        <v>40645</v>
      </c>
      <c r="F41" s="69">
        <v>9.8237</v>
      </c>
      <c r="G41" s="15" t="s">
        <v>2276</v>
      </c>
      <c r="H41" s="15" t="s">
        <v>1119</v>
      </c>
      <c r="I41" s="68"/>
      <c r="J41" s="15"/>
      <c r="K41" s="16" t="s">
        <v>1843</v>
      </c>
    </row>
    <row r="42" spans="1:11" ht="48">
      <c r="A42" s="51">
        <f>A41+1</f>
        <v>2</v>
      </c>
      <c r="B42" s="31" t="s">
        <v>1950</v>
      </c>
      <c r="C42" s="15" t="s">
        <v>2063</v>
      </c>
      <c r="D42" s="85">
        <v>39119</v>
      </c>
      <c r="E42" s="116">
        <v>41093</v>
      </c>
      <c r="F42" s="69">
        <v>5.1763</v>
      </c>
      <c r="G42" s="15" t="s">
        <v>1579</v>
      </c>
      <c r="H42" s="15" t="s">
        <v>1119</v>
      </c>
      <c r="I42" s="68"/>
      <c r="J42" s="15"/>
      <c r="K42" s="16" t="s">
        <v>472</v>
      </c>
    </row>
    <row r="43" spans="1:11" ht="48">
      <c r="A43" s="51">
        <f>A42+1</f>
        <v>3</v>
      </c>
      <c r="B43" s="31" t="s">
        <v>831</v>
      </c>
      <c r="C43" s="15" t="s">
        <v>832</v>
      </c>
      <c r="D43" s="67">
        <v>40471</v>
      </c>
      <c r="E43" s="116">
        <v>41093</v>
      </c>
      <c r="F43" s="69">
        <v>7.2285</v>
      </c>
      <c r="G43" s="15" t="s">
        <v>2276</v>
      </c>
      <c r="H43" s="15" t="s">
        <v>1119</v>
      </c>
      <c r="I43" s="68"/>
      <c r="J43" s="15"/>
      <c r="K43" s="16" t="s">
        <v>1842</v>
      </c>
    </row>
    <row r="44" spans="1:11" ht="24">
      <c r="A44" s="51">
        <f>A43+1</f>
        <v>4</v>
      </c>
      <c r="B44" s="31" t="s">
        <v>185</v>
      </c>
      <c r="C44" s="15" t="s">
        <v>589</v>
      </c>
      <c r="D44" s="67">
        <v>40287</v>
      </c>
      <c r="E44" s="116">
        <v>41185</v>
      </c>
      <c r="F44" s="69">
        <v>19.867</v>
      </c>
      <c r="G44" s="15" t="s">
        <v>955</v>
      </c>
      <c r="H44" s="15" t="s">
        <v>300</v>
      </c>
      <c r="I44" s="68"/>
      <c r="J44" s="15"/>
      <c r="K44" s="15" t="s">
        <v>385</v>
      </c>
    </row>
    <row r="45" spans="1:11" ht="24">
      <c r="A45" s="51">
        <f>A44+1</f>
        <v>5</v>
      </c>
      <c r="B45" s="31" t="s">
        <v>587</v>
      </c>
      <c r="C45" s="15" t="s">
        <v>1584</v>
      </c>
      <c r="D45" s="67">
        <v>40287</v>
      </c>
      <c r="E45" s="116">
        <v>41185</v>
      </c>
      <c r="F45" s="69">
        <v>19.2276</v>
      </c>
      <c r="G45" s="15" t="s">
        <v>955</v>
      </c>
      <c r="H45" s="15" t="s">
        <v>300</v>
      </c>
      <c r="I45" s="68"/>
      <c r="J45" s="15"/>
      <c r="K45" s="15" t="s">
        <v>385</v>
      </c>
    </row>
    <row r="46" spans="1:11" ht="24">
      <c r="A46" s="51">
        <f>A45+1</f>
        <v>6</v>
      </c>
      <c r="B46" s="31" t="s">
        <v>588</v>
      </c>
      <c r="C46" s="15" t="s">
        <v>1585</v>
      </c>
      <c r="D46" s="67">
        <v>40290</v>
      </c>
      <c r="E46" s="67">
        <v>41249</v>
      </c>
      <c r="F46" s="69">
        <v>15.1989</v>
      </c>
      <c r="G46" s="15" t="s">
        <v>777</v>
      </c>
      <c r="H46" s="15" t="s">
        <v>1119</v>
      </c>
      <c r="I46" s="68"/>
      <c r="J46" s="15"/>
      <c r="K46" s="15" t="s">
        <v>385</v>
      </c>
    </row>
    <row r="47" spans="1:11" ht="12.75">
      <c r="A47" s="207"/>
      <c r="B47" s="230"/>
      <c r="C47" s="113"/>
      <c r="D47" s="130"/>
      <c r="E47" s="381"/>
      <c r="F47" s="378">
        <f>SUM(F41:F46)</f>
        <v>76.52199999999999</v>
      </c>
      <c r="G47" s="113"/>
      <c r="H47" s="113"/>
      <c r="I47" s="3"/>
      <c r="J47" s="113"/>
      <c r="K47" s="113"/>
    </row>
    <row r="48" spans="2:11" ht="15">
      <c r="B48" s="6" t="s">
        <v>285</v>
      </c>
      <c r="C48" s="82"/>
      <c r="D48" s="13"/>
      <c r="E48" s="92"/>
      <c r="F48" s="125"/>
      <c r="G48" s="126"/>
      <c r="H48" s="127"/>
      <c r="I48" s="126"/>
      <c r="J48" s="128"/>
      <c r="K48" s="113"/>
    </row>
    <row r="49" spans="1:11" ht="12.75">
      <c r="A49" s="421" t="s">
        <v>493</v>
      </c>
      <c r="B49" s="419" t="s">
        <v>863</v>
      </c>
      <c r="C49" s="423" t="s">
        <v>198</v>
      </c>
      <c r="D49" s="423" t="s">
        <v>2327</v>
      </c>
      <c r="E49" s="433" t="s">
        <v>287</v>
      </c>
      <c r="F49" s="419" t="s">
        <v>548</v>
      </c>
      <c r="G49" s="419" t="s">
        <v>257</v>
      </c>
      <c r="H49" s="419"/>
      <c r="I49" s="419" t="s">
        <v>2188</v>
      </c>
      <c r="J49" s="419" t="s">
        <v>199</v>
      </c>
      <c r="K49" s="419" t="s">
        <v>1503</v>
      </c>
    </row>
    <row r="50" spans="1:11" ht="12.75">
      <c r="A50" s="422"/>
      <c r="B50" s="420"/>
      <c r="C50" s="420"/>
      <c r="D50" s="420"/>
      <c r="E50" s="434"/>
      <c r="F50" s="420"/>
      <c r="G50" s="419" t="s">
        <v>478</v>
      </c>
      <c r="H50" s="419" t="s">
        <v>1504</v>
      </c>
      <c r="I50" s="420"/>
      <c r="J50" s="420"/>
      <c r="K50" s="420"/>
    </row>
    <row r="51" spans="1:11" ht="12.75">
      <c r="A51" s="432"/>
      <c r="B51" s="431"/>
      <c r="C51" s="431"/>
      <c r="D51" s="431"/>
      <c r="E51" s="431"/>
      <c r="F51" s="431"/>
      <c r="G51" s="419"/>
      <c r="H51" s="419"/>
      <c r="I51" s="431"/>
      <c r="J51" s="431"/>
      <c r="K51" s="431"/>
    </row>
    <row r="52" spans="1:11" ht="12.75">
      <c r="A52" s="39">
        <v>1</v>
      </c>
      <c r="B52" s="105" t="s">
        <v>813</v>
      </c>
      <c r="C52" s="15" t="s">
        <v>162</v>
      </c>
      <c r="D52" s="85">
        <v>33256</v>
      </c>
      <c r="E52" s="87">
        <v>33778</v>
      </c>
      <c r="F52" s="74">
        <v>7.10213</v>
      </c>
      <c r="G52" s="15" t="s">
        <v>218</v>
      </c>
      <c r="H52" s="15" t="s">
        <v>1119</v>
      </c>
      <c r="I52" s="68"/>
      <c r="J52" s="68"/>
      <c r="K52" s="15" t="s">
        <v>715</v>
      </c>
    </row>
    <row r="53" spans="1:11" ht="12.75">
      <c r="A53" s="39">
        <f>SUM(A52+1)</f>
        <v>2</v>
      </c>
      <c r="B53" s="105" t="s">
        <v>811</v>
      </c>
      <c r="C53" s="15" t="s">
        <v>160</v>
      </c>
      <c r="D53" s="85">
        <v>33290</v>
      </c>
      <c r="E53" s="87">
        <v>33458</v>
      </c>
      <c r="F53" s="74">
        <v>7.2275</v>
      </c>
      <c r="G53" s="15" t="s">
        <v>1605</v>
      </c>
      <c r="H53" s="15" t="s">
        <v>1119</v>
      </c>
      <c r="I53" s="68"/>
      <c r="J53" s="68"/>
      <c r="K53" s="15" t="s">
        <v>715</v>
      </c>
    </row>
    <row r="54" spans="1:11" ht="12.75">
      <c r="A54" s="39">
        <f aca="true" t="shared" si="1" ref="A54:A100">SUM(A53+1)</f>
        <v>3</v>
      </c>
      <c r="B54" s="105" t="s">
        <v>810</v>
      </c>
      <c r="C54" s="15" t="s">
        <v>159</v>
      </c>
      <c r="D54" s="85">
        <v>33312</v>
      </c>
      <c r="E54" s="87">
        <v>33339</v>
      </c>
      <c r="F54" s="74">
        <v>7.9857</v>
      </c>
      <c r="G54" s="15" t="s">
        <v>2276</v>
      </c>
      <c r="H54" s="15" t="s">
        <v>1119</v>
      </c>
      <c r="I54" s="68"/>
      <c r="J54" s="68"/>
      <c r="K54" s="15" t="s">
        <v>715</v>
      </c>
    </row>
    <row r="55" spans="1:11" ht="12.75">
      <c r="A55" s="39">
        <f t="shared" si="1"/>
        <v>4</v>
      </c>
      <c r="B55" s="105" t="s">
        <v>812</v>
      </c>
      <c r="C55" s="15" t="s">
        <v>161</v>
      </c>
      <c r="D55" s="85">
        <v>33393</v>
      </c>
      <c r="E55" s="87">
        <v>33542</v>
      </c>
      <c r="F55" s="74">
        <v>2.7211</v>
      </c>
      <c r="G55" s="15" t="s">
        <v>1008</v>
      </c>
      <c r="H55" s="15" t="s">
        <v>1119</v>
      </c>
      <c r="I55" s="68"/>
      <c r="J55" s="68"/>
      <c r="K55" s="15" t="s">
        <v>715</v>
      </c>
    </row>
    <row r="56" spans="1:11" ht="12.75">
      <c r="A56" s="39">
        <f t="shared" si="1"/>
        <v>5</v>
      </c>
      <c r="B56" s="105" t="s">
        <v>836</v>
      </c>
      <c r="C56" s="15" t="s">
        <v>1362</v>
      </c>
      <c r="D56" s="85">
        <v>33400</v>
      </c>
      <c r="E56" s="87">
        <v>36076</v>
      </c>
      <c r="F56" s="74">
        <v>7.9</v>
      </c>
      <c r="G56" s="15" t="s">
        <v>777</v>
      </c>
      <c r="H56" s="15" t="s">
        <v>1119</v>
      </c>
      <c r="I56" s="68"/>
      <c r="J56" s="68"/>
      <c r="K56" s="15" t="s">
        <v>715</v>
      </c>
    </row>
    <row r="57" spans="1:11" ht="12.75">
      <c r="A57" s="39">
        <f t="shared" si="1"/>
        <v>6</v>
      </c>
      <c r="B57" s="105" t="s">
        <v>814</v>
      </c>
      <c r="C57" s="19" t="s">
        <v>163</v>
      </c>
      <c r="D57" s="85">
        <v>33442</v>
      </c>
      <c r="E57" s="87">
        <v>33809</v>
      </c>
      <c r="F57" s="74">
        <v>7.7703</v>
      </c>
      <c r="G57" s="15" t="s">
        <v>1578</v>
      </c>
      <c r="H57" s="15" t="s">
        <v>1119</v>
      </c>
      <c r="I57" s="68"/>
      <c r="J57" s="68"/>
      <c r="K57" s="15" t="s">
        <v>715</v>
      </c>
    </row>
    <row r="58" spans="1:11" ht="12.75">
      <c r="A58" s="39">
        <f t="shared" si="1"/>
        <v>7</v>
      </c>
      <c r="B58" s="105" t="s">
        <v>855</v>
      </c>
      <c r="C58" s="15" t="s">
        <v>1363</v>
      </c>
      <c r="D58" s="85">
        <v>33562</v>
      </c>
      <c r="E58" s="87">
        <v>36076</v>
      </c>
      <c r="F58" s="74">
        <v>7.9</v>
      </c>
      <c r="G58" s="15" t="s">
        <v>1251</v>
      </c>
      <c r="H58" s="15" t="s">
        <v>1119</v>
      </c>
      <c r="I58" s="68"/>
      <c r="J58" s="68"/>
      <c r="K58" s="15" t="s">
        <v>715</v>
      </c>
    </row>
    <row r="59" spans="1:11" ht="12.75">
      <c r="A59" s="39">
        <f t="shared" si="1"/>
        <v>8</v>
      </c>
      <c r="B59" s="105" t="s">
        <v>860</v>
      </c>
      <c r="C59" s="15" t="s">
        <v>2095</v>
      </c>
      <c r="D59" s="85">
        <v>33848</v>
      </c>
      <c r="E59" s="87">
        <v>36179</v>
      </c>
      <c r="F59" s="74">
        <v>6.1556</v>
      </c>
      <c r="G59" s="15" t="s">
        <v>2276</v>
      </c>
      <c r="H59" s="15" t="s">
        <v>1119</v>
      </c>
      <c r="I59" s="68"/>
      <c r="J59" s="68"/>
      <c r="K59" s="15" t="s">
        <v>715</v>
      </c>
    </row>
    <row r="60" spans="1:11" ht="24">
      <c r="A60" s="39">
        <f t="shared" si="1"/>
        <v>9</v>
      </c>
      <c r="B60" s="105" t="s">
        <v>1413</v>
      </c>
      <c r="C60" s="15" t="s">
        <v>66</v>
      </c>
      <c r="D60" s="85">
        <v>33893</v>
      </c>
      <c r="E60" s="87">
        <v>35974</v>
      </c>
      <c r="F60" s="74">
        <v>5.1071</v>
      </c>
      <c r="G60" s="15" t="s">
        <v>67</v>
      </c>
      <c r="H60" s="15" t="s">
        <v>1119</v>
      </c>
      <c r="I60" s="68"/>
      <c r="J60" s="68"/>
      <c r="K60" s="15" t="s">
        <v>715</v>
      </c>
    </row>
    <row r="61" spans="1:11" ht="12.75">
      <c r="A61" s="39">
        <f t="shared" si="1"/>
        <v>10</v>
      </c>
      <c r="B61" s="105" t="s">
        <v>1419</v>
      </c>
      <c r="C61" s="15" t="s">
        <v>73</v>
      </c>
      <c r="D61" s="85">
        <v>33906</v>
      </c>
      <c r="E61" s="87">
        <v>36032</v>
      </c>
      <c r="F61" s="74">
        <v>7.0667</v>
      </c>
      <c r="G61" s="15" t="s">
        <v>2112</v>
      </c>
      <c r="H61" s="15" t="s">
        <v>1119</v>
      </c>
      <c r="I61" s="68"/>
      <c r="J61" s="68"/>
      <c r="K61" s="15" t="s">
        <v>715</v>
      </c>
    </row>
    <row r="62" spans="1:11" ht="12.75">
      <c r="A62" s="39">
        <f t="shared" si="1"/>
        <v>11</v>
      </c>
      <c r="B62" s="105" t="s">
        <v>815</v>
      </c>
      <c r="C62" s="15" t="s">
        <v>164</v>
      </c>
      <c r="D62" s="85">
        <v>34042</v>
      </c>
      <c r="E62" s="87">
        <v>34074</v>
      </c>
      <c r="F62" s="74">
        <v>19.9299</v>
      </c>
      <c r="G62" s="15" t="s">
        <v>2276</v>
      </c>
      <c r="H62" s="15" t="s">
        <v>1119</v>
      </c>
      <c r="I62" s="68"/>
      <c r="J62" s="68"/>
      <c r="K62" s="15" t="s">
        <v>715</v>
      </c>
    </row>
    <row r="63" spans="1:11" ht="12.75">
      <c r="A63" s="39">
        <f t="shared" si="1"/>
        <v>12</v>
      </c>
      <c r="B63" s="105" t="s">
        <v>856</v>
      </c>
      <c r="C63" s="15" t="s">
        <v>1364</v>
      </c>
      <c r="D63" s="85">
        <v>34074</v>
      </c>
      <c r="E63" s="87">
        <v>36076</v>
      </c>
      <c r="F63" s="74">
        <v>7</v>
      </c>
      <c r="G63" s="15" t="s">
        <v>2276</v>
      </c>
      <c r="H63" s="15" t="s">
        <v>1119</v>
      </c>
      <c r="I63" s="68"/>
      <c r="J63" s="68"/>
      <c r="K63" s="15" t="s">
        <v>715</v>
      </c>
    </row>
    <row r="64" spans="1:11" ht="12.75">
      <c r="A64" s="39">
        <f t="shared" si="1"/>
        <v>13</v>
      </c>
      <c r="B64" s="105" t="s">
        <v>152</v>
      </c>
      <c r="C64" s="15" t="s">
        <v>1378</v>
      </c>
      <c r="D64" s="85">
        <v>34074</v>
      </c>
      <c r="E64" s="87">
        <v>36179</v>
      </c>
      <c r="F64" s="74">
        <v>7.0248</v>
      </c>
      <c r="G64" s="15" t="s">
        <v>2276</v>
      </c>
      <c r="H64" s="15" t="s">
        <v>1119</v>
      </c>
      <c r="I64" s="68"/>
      <c r="J64" s="68"/>
      <c r="K64" s="15" t="s">
        <v>715</v>
      </c>
    </row>
    <row r="65" spans="1:11" ht="12.75">
      <c r="A65" s="39">
        <f t="shared" si="1"/>
        <v>14</v>
      </c>
      <c r="B65" s="105" t="s">
        <v>1416</v>
      </c>
      <c r="C65" s="15" t="s">
        <v>68</v>
      </c>
      <c r="D65" s="85">
        <v>34415</v>
      </c>
      <c r="E65" s="87">
        <v>36006</v>
      </c>
      <c r="F65" s="74">
        <v>6.7</v>
      </c>
      <c r="G65" s="15" t="s">
        <v>777</v>
      </c>
      <c r="H65" s="15" t="s">
        <v>1119</v>
      </c>
      <c r="I65" s="68"/>
      <c r="J65" s="68"/>
      <c r="K65" s="15" t="s">
        <v>715</v>
      </c>
    </row>
    <row r="66" spans="1:11" ht="12.75">
      <c r="A66" s="39">
        <f t="shared" si="1"/>
        <v>15</v>
      </c>
      <c r="B66" s="105" t="s">
        <v>857</v>
      </c>
      <c r="C66" s="15" t="s">
        <v>165</v>
      </c>
      <c r="D66" s="85">
        <v>34417</v>
      </c>
      <c r="E66" s="87">
        <v>36076</v>
      </c>
      <c r="F66" s="74">
        <v>7.75</v>
      </c>
      <c r="G66" s="15" t="s">
        <v>2276</v>
      </c>
      <c r="H66" s="15" t="s">
        <v>1119</v>
      </c>
      <c r="I66" s="68"/>
      <c r="J66" s="68"/>
      <c r="K66" s="15" t="s">
        <v>715</v>
      </c>
    </row>
    <row r="67" spans="1:11" ht="12.75">
      <c r="A67" s="39">
        <f t="shared" si="1"/>
        <v>16</v>
      </c>
      <c r="B67" s="105" t="s">
        <v>1423</v>
      </c>
      <c r="C67" s="15" t="s">
        <v>77</v>
      </c>
      <c r="D67" s="85">
        <v>34482</v>
      </c>
      <c r="E67" s="87">
        <v>36066</v>
      </c>
      <c r="F67" s="74">
        <v>5</v>
      </c>
      <c r="G67" s="15" t="s">
        <v>2276</v>
      </c>
      <c r="H67" s="15" t="s">
        <v>1119</v>
      </c>
      <c r="I67" s="68"/>
      <c r="J67" s="68"/>
      <c r="K67" s="15" t="s">
        <v>715</v>
      </c>
    </row>
    <row r="68" spans="1:11" ht="12.75">
      <c r="A68" s="39">
        <f t="shared" si="1"/>
        <v>17</v>
      </c>
      <c r="B68" s="105" t="s">
        <v>1414</v>
      </c>
      <c r="C68" s="15" t="s">
        <v>69</v>
      </c>
      <c r="D68" s="85">
        <v>34486</v>
      </c>
      <c r="E68" s="87">
        <v>36006</v>
      </c>
      <c r="F68" s="74">
        <v>5.3146</v>
      </c>
      <c r="G68" s="15" t="s">
        <v>1251</v>
      </c>
      <c r="H68" s="15" t="s">
        <v>1119</v>
      </c>
      <c r="I68" s="68"/>
      <c r="J68" s="68"/>
      <c r="K68" s="15" t="s">
        <v>715</v>
      </c>
    </row>
    <row r="69" spans="1:11" ht="12.75">
      <c r="A69" s="39">
        <f t="shared" si="1"/>
        <v>18</v>
      </c>
      <c r="B69" s="105" t="s">
        <v>1420</v>
      </c>
      <c r="C69" s="15" t="s">
        <v>74</v>
      </c>
      <c r="D69" s="85">
        <v>34491</v>
      </c>
      <c r="E69" s="87">
        <v>36032</v>
      </c>
      <c r="F69" s="74">
        <v>7.84</v>
      </c>
      <c r="G69" s="15" t="s">
        <v>1048</v>
      </c>
      <c r="H69" s="15" t="s">
        <v>1119</v>
      </c>
      <c r="I69" s="68"/>
      <c r="J69" s="68"/>
      <c r="K69" s="15" t="s">
        <v>715</v>
      </c>
    </row>
    <row r="70" spans="1:11" ht="12.75">
      <c r="A70" s="39">
        <f t="shared" si="1"/>
        <v>19</v>
      </c>
      <c r="B70" s="105" t="s">
        <v>1415</v>
      </c>
      <c r="C70" s="15" t="s">
        <v>70</v>
      </c>
      <c r="D70" s="85">
        <v>34502</v>
      </c>
      <c r="E70" s="87">
        <v>36006</v>
      </c>
      <c r="F70" s="74">
        <v>8</v>
      </c>
      <c r="G70" s="15" t="s">
        <v>1578</v>
      </c>
      <c r="H70" s="15" t="s">
        <v>1119</v>
      </c>
      <c r="I70" s="68"/>
      <c r="J70" s="68"/>
      <c r="K70" s="15" t="s">
        <v>715</v>
      </c>
    </row>
    <row r="71" spans="1:11" ht="12.75">
      <c r="A71" s="39">
        <f t="shared" si="1"/>
        <v>20</v>
      </c>
      <c r="B71" s="105" t="s">
        <v>1421</v>
      </c>
      <c r="C71" s="15" t="s">
        <v>75</v>
      </c>
      <c r="D71" s="85">
        <v>34556</v>
      </c>
      <c r="E71" s="87">
        <v>36032</v>
      </c>
      <c r="F71" s="74">
        <v>5.24</v>
      </c>
      <c r="G71" s="15" t="s">
        <v>2276</v>
      </c>
      <c r="H71" s="15" t="s">
        <v>1119</v>
      </c>
      <c r="I71" s="68"/>
      <c r="J71" s="68"/>
      <c r="K71" s="15" t="s">
        <v>715</v>
      </c>
    </row>
    <row r="72" spans="1:11" ht="12.75">
      <c r="A72" s="39">
        <f t="shared" si="1"/>
        <v>21</v>
      </c>
      <c r="B72" s="105" t="s">
        <v>858</v>
      </c>
      <c r="C72" s="15" t="s">
        <v>1374</v>
      </c>
      <c r="D72" s="85">
        <v>34568</v>
      </c>
      <c r="E72" s="87">
        <v>36076</v>
      </c>
      <c r="F72" s="74">
        <v>7.0152</v>
      </c>
      <c r="G72" s="15" t="s">
        <v>2276</v>
      </c>
      <c r="H72" s="15" t="s">
        <v>1119</v>
      </c>
      <c r="I72" s="68"/>
      <c r="J72" s="68"/>
      <c r="K72" s="15" t="s">
        <v>715</v>
      </c>
    </row>
    <row r="73" spans="1:11" ht="12.75">
      <c r="A73" s="39">
        <f t="shared" si="1"/>
        <v>22</v>
      </c>
      <c r="B73" s="105" t="s">
        <v>1422</v>
      </c>
      <c r="C73" s="15" t="s">
        <v>76</v>
      </c>
      <c r="D73" s="85">
        <v>34617</v>
      </c>
      <c r="E73" s="87">
        <v>36032</v>
      </c>
      <c r="F73" s="74">
        <v>7.868</v>
      </c>
      <c r="G73" s="15" t="s">
        <v>777</v>
      </c>
      <c r="H73" s="15" t="s">
        <v>1119</v>
      </c>
      <c r="I73" s="68"/>
      <c r="J73" s="68"/>
      <c r="K73" s="15" t="s">
        <v>717</v>
      </c>
    </row>
    <row r="74" spans="1:11" ht="24">
      <c r="A74" s="39">
        <f t="shared" si="1"/>
        <v>23</v>
      </c>
      <c r="B74" s="105" t="s">
        <v>153</v>
      </c>
      <c r="C74" s="15" t="s">
        <v>1379</v>
      </c>
      <c r="D74" s="85">
        <v>34729</v>
      </c>
      <c r="E74" s="87">
        <v>36179</v>
      </c>
      <c r="F74" s="74">
        <v>8.79</v>
      </c>
      <c r="G74" s="15" t="s">
        <v>820</v>
      </c>
      <c r="H74" s="15" t="s">
        <v>1119</v>
      </c>
      <c r="I74" s="68"/>
      <c r="J74" s="68"/>
      <c r="K74" s="16" t="s">
        <v>715</v>
      </c>
    </row>
    <row r="75" spans="1:11" ht="12.75">
      <c r="A75" s="39">
        <f t="shared" si="1"/>
        <v>24</v>
      </c>
      <c r="B75" s="105" t="s">
        <v>1417</v>
      </c>
      <c r="C75" s="15" t="s">
        <v>71</v>
      </c>
      <c r="D75" s="85">
        <v>34757</v>
      </c>
      <c r="E75" s="87">
        <v>36006</v>
      </c>
      <c r="F75" s="74">
        <v>7.9273</v>
      </c>
      <c r="G75" s="15" t="s">
        <v>777</v>
      </c>
      <c r="H75" s="15" t="s">
        <v>1119</v>
      </c>
      <c r="I75" s="68"/>
      <c r="J75" s="68"/>
      <c r="K75" s="15" t="s">
        <v>715</v>
      </c>
    </row>
    <row r="76" spans="1:11" ht="12.75">
      <c r="A76" s="39">
        <f t="shared" si="1"/>
        <v>25</v>
      </c>
      <c r="B76" s="105" t="s">
        <v>859</v>
      </c>
      <c r="C76" s="15" t="s">
        <v>1375</v>
      </c>
      <c r="D76" s="85">
        <v>34771</v>
      </c>
      <c r="E76" s="87">
        <v>36076</v>
      </c>
      <c r="F76" s="74">
        <v>6.4</v>
      </c>
      <c r="G76" s="15" t="s">
        <v>1578</v>
      </c>
      <c r="H76" s="15" t="s">
        <v>1119</v>
      </c>
      <c r="I76" s="68"/>
      <c r="J76" s="68"/>
      <c r="K76" s="15" t="s">
        <v>715</v>
      </c>
    </row>
    <row r="77" spans="1:11" ht="12.75">
      <c r="A77" s="39">
        <f t="shared" si="1"/>
        <v>26</v>
      </c>
      <c r="B77" s="105" t="s">
        <v>154</v>
      </c>
      <c r="C77" s="15" t="s">
        <v>1380</v>
      </c>
      <c r="D77" s="85">
        <v>34796</v>
      </c>
      <c r="E77" s="87">
        <v>36179</v>
      </c>
      <c r="F77" s="74">
        <v>7.6812</v>
      </c>
      <c r="G77" s="15" t="s">
        <v>1093</v>
      </c>
      <c r="H77" s="15" t="s">
        <v>1119</v>
      </c>
      <c r="I77" s="68"/>
      <c r="J77" s="68"/>
      <c r="K77" s="16" t="s">
        <v>715</v>
      </c>
    </row>
    <row r="78" spans="1:11" ht="24">
      <c r="A78" s="39">
        <f t="shared" si="1"/>
        <v>27</v>
      </c>
      <c r="B78" s="105" t="s">
        <v>155</v>
      </c>
      <c r="C78" s="15" t="s">
        <v>680</v>
      </c>
      <c r="D78" s="85">
        <v>34865</v>
      </c>
      <c r="E78" s="87">
        <v>36179</v>
      </c>
      <c r="F78" s="74">
        <v>18.0566</v>
      </c>
      <c r="G78" s="15" t="s">
        <v>2276</v>
      </c>
      <c r="H78" s="15" t="s">
        <v>1119</v>
      </c>
      <c r="I78" s="68"/>
      <c r="J78" s="68"/>
      <c r="K78" s="15" t="s">
        <v>718</v>
      </c>
    </row>
    <row r="79" spans="1:11" ht="12.75">
      <c r="A79" s="39">
        <f t="shared" si="1"/>
        <v>28</v>
      </c>
      <c r="B79" s="105" t="s">
        <v>156</v>
      </c>
      <c r="C79" s="15" t="s">
        <v>681</v>
      </c>
      <c r="D79" s="85">
        <v>34898</v>
      </c>
      <c r="E79" s="87">
        <v>36179</v>
      </c>
      <c r="F79" s="74">
        <v>7.16</v>
      </c>
      <c r="G79" s="15" t="s">
        <v>2112</v>
      </c>
      <c r="H79" s="15" t="s">
        <v>1119</v>
      </c>
      <c r="I79" s="68"/>
      <c r="J79" s="68"/>
      <c r="K79" s="15" t="s">
        <v>715</v>
      </c>
    </row>
    <row r="80" spans="1:11" ht="12.75">
      <c r="A80" s="39">
        <f t="shared" si="1"/>
        <v>29</v>
      </c>
      <c r="B80" s="105" t="s">
        <v>1418</v>
      </c>
      <c r="C80" s="15" t="s">
        <v>72</v>
      </c>
      <c r="D80" s="85">
        <v>34901</v>
      </c>
      <c r="E80" s="87">
        <v>36006</v>
      </c>
      <c r="F80" s="74">
        <v>8</v>
      </c>
      <c r="G80" s="15" t="s">
        <v>1578</v>
      </c>
      <c r="H80" s="15" t="s">
        <v>1119</v>
      </c>
      <c r="I80" s="68"/>
      <c r="J80" s="68"/>
      <c r="K80" s="15" t="s">
        <v>716</v>
      </c>
    </row>
    <row r="81" spans="1:11" ht="12.75">
      <c r="A81" s="39">
        <f t="shared" si="1"/>
        <v>30</v>
      </c>
      <c r="B81" s="105" t="s">
        <v>157</v>
      </c>
      <c r="C81" s="15" t="s">
        <v>683</v>
      </c>
      <c r="D81" s="85">
        <v>34988</v>
      </c>
      <c r="E81" s="87">
        <v>36179</v>
      </c>
      <c r="F81" s="74">
        <v>16.28</v>
      </c>
      <c r="G81" s="15" t="s">
        <v>2276</v>
      </c>
      <c r="H81" s="15" t="s">
        <v>1119</v>
      </c>
      <c r="I81" s="68"/>
      <c r="J81" s="68"/>
      <c r="K81" s="15" t="s">
        <v>715</v>
      </c>
    </row>
    <row r="82" spans="1:11" ht="12.75">
      <c r="A82" s="39">
        <f t="shared" si="1"/>
        <v>31</v>
      </c>
      <c r="B82" s="105" t="s">
        <v>158</v>
      </c>
      <c r="C82" s="15" t="s">
        <v>682</v>
      </c>
      <c r="D82" s="85">
        <v>34988</v>
      </c>
      <c r="E82" s="87">
        <v>36179</v>
      </c>
      <c r="F82" s="74">
        <v>18</v>
      </c>
      <c r="G82" s="15" t="s">
        <v>2276</v>
      </c>
      <c r="H82" s="15" t="s">
        <v>1119</v>
      </c>
      <c r="I82" s="68"/>
      <c r="J82" s="68"/>
      <c r="K82" s="16" t="s">
        <v>715</v>
      </c>
    </row>
    <row r="83" spans="1:11" ht="12.75">
      <c r="A83" s="39">
        <f t="shared" si="1"/>
        <v>32</v>
      </c>
      <c r="B83" s="72" t="s">
        <v>687</v>
      </c>
      <c r="C83" s="15" t="s">
        <v>688</v>
      </c>
      <c r="D83" s="85">
        <v>35096</v>
      </c>
      <c r="E83" s="87">
        <v>36956</v>
      </c>
      <c r="F83" s="74">
        <v>12.6396</v>
      </c>
      <c r="G83" s="15" t="s">
        <v>2276</v>
      </c>
      <c r="H83" s="15" t="s">
        <v>1119</v>
      </c>
      <c r="I83" s="68"/>
      <c r="J83" s="68"/>
      <c r="K83" s="15" t="s">
        <v>718</v>
      </c>
    </row>
    <row r="84" spans="1:11" ht="12.75">
      <c r="A84" s="39">
        <f t="shared" si="1"/>
        <v>33</v>
      </c>
      <c r="B84" s="72" t="s">
        <v>691</v>
      </c>
      <c r="C84" s="15" t="s">
        <v>692</v>
      </c>
      <c r="D84" s="85">
        <v>35213</v>
      </c>
      <c r="E84" s="87">
        <v>37008</v>
      </c>
      <c r="F84" s="74">
        <v>15.5247</v>
      </c>
      <c r="G84" s="15" t="s">
        <v>1578</v>
      </c>
      <c r="H84" s="15" t="s">
        <v>1119</v>
      </c>
      <c r="I84" s="68"/>
      <c r="J84" s="68"/>
      <c r="K84" s="15" t="s">
        <v>715</v>
      </c>
    </row>
    <row r="85" spans="1:11" ht="12.75">
      <c r="A85" s="39">
        <f t="shared" si="1"/>
        <v>34</v>
      </c>
      <c r="B85" s="72" t="s">
        <v>689</v>
      </c>
      <c r="C85" s="15" t="s">
        <v>690</v>
      </c>
      <c r="D85" s="85">
        <v>35213</v>
      </c>
      <c r="E85" s="87">
        <v>37008</v>
      </c>
      <c r="F85" s="74">
        <v>15.3976</v>
      </c>
      <c r="G85" s="15" t="s">
        <v>1578</v>
      </c>
      <c r="H85" s="15" t="s">
        <v>1119</v>
      </c>
      <c r="I85" s="68"/>
      <c r="J85" s="68"/>
      <c r="K85" s="15" t="s">
        <v>715</v>
      </c>
    </row>
    <row r="86" spans="1:11" ht="12.75">
      <c r="A86" s="39">
        <f t="shared" si="1"/>
        <v>35</v>
      </c>
      <c r="B86" s="72" t="s">
        <v>1376</v>
      </c>
      <c r="C86" s="15" t="s">
        <v>1377</v>
      </c>
      <c r="D86" s="85">
        <v>35303</v>
      </c>
      <c r="E86" s="87">
        <v>36076</v>
      </c>
      <c r="F86" s="74">
        <v>17.4506</v>
      </c>
      <c r="G86" s="15" t="s">
        <v>1578</v>
      </c>
      <c r="H86" s="15" t="s">
        <v>1119</v>
      </c>
      <c r="I86" s="68"/>
      <c r="J86" s="68"/>
      <c r="K86" s="15" t="s">
        <v>715</v>
      </c>
    </row>
    <row r="87" spans="1:11" ht="12.75">
      <c r="A87" s="39">
        <f t="shared" si="1"/>
        <v>36</v>
      </c>
      <c r="B87" s="72" t="s">
        <v>693</v>
      </c>
      <c r="C87" s="15" t="s">
        <v>1484</v>
      </c>
      <c r="D87" s="85">
        <v>35404</v>
      </c>
      <c r="E87" s="87">
        <v>37201</v>
      </c>
      <c r="F87" s="74">
        <v>8</v>
      </c>
      <c r="G87" s="15" t="s">
        <v>200</v>
      </c>
      <c r="H87" s="15" t="s">
        <v>266</v>
      </c>
      <c r="I87" s="68"/>
      <c r="J87" s="68"/>
      <c r="K87" s="16" t="s">
        <v>715</v>
      </c>
    </row>
    <row r="88" spans="1:11" ht="12.75">
      <c r="A88" s="39">
        <f t="shared" si="1"/>
        <v>37</v>
      </c>
      <c r="B88" s="72" t="s">
        <v>878</v>
      </c>
      <c r="C88" s="15" t="s">
        <v>879</v>
      </c>
      <c r="D88" s="85">
        <v>35446</v>
      </c>
      <c r="E88" s="87"/>
      <c r="F88" s="74">
        <v>8</v>
      </c>
      <c r="G88" s="15" t="s">
        <v>1578</v>
      </c>
      <c r="H88" s="15" t="s">
        <v>1119</v>
      </c>
      <c r="I88" s="68"/>
      <c r="J88" s="68"/>
      <c r="K88" s="15" t="s">
        <v>880</v>
      </c>
    </row>
    <row r="89" spans="1:11" ht="12.75">
      <c r="A89" s="39">
        <f t="shared" si="1"/>
        <v>38</v>
      </c>
      <c r="B89" s="72" t="s">
        <v>2100</v>
      </c>
      <c r="C89" s="15" t="s">
        <v>809</v>
      </c>
      <c r="D89" s="85">
        <v>35758</v>
      </c>
      <c r="E89" s="87">
        <v>36917</v>
      </c>
      <c r="F89" s="74">
        <v>17.8773</v>
      </c>
      <c r="G89" s="15" t="s">
        <v>1578</v>
      </c>
      <c r="H89" s="15" t="s">
        <v>1119</v>
      </c>
      <c r="I89" s="68"/>
      <c r="J89" s="68"/>
      <c r="K89" s="15" t="s">
        <v>715</v>
      </c>
    </row>
    <row r="90" spans="1:11" ht="12.75">
      <c r="A90" s="39">
        <f t="shared" si="1"/>
        <v>39</v>
      </c>
      <c r="B90" s="72" t="s">
        <v>684</v>
      </c>
      <c r="C90" s="15" t="s">
        <v>2291</v>
      </c>
      <c r="D90" s="85">
        <v>36087</v>
      </c>
      <c r="E90" s="87">
        <v>36836</v>
      </c>
      <c r="F90" s="74">
        <v>5.24</v>
      </c>
      <c r="G90" s="15" t="s">
        <v>2276</v>
      </c>
      <c r="H90" s="15" t="s">
        <v>1119</v>
      </c>
      <c r="I90" s="68"/>
      <c r="J90" s="68"/>
      <c r="K90" s="16" t="s">
        <v>715</v>
      </c>
    </row>
    <row r="91" spans="1:11" ht="12.75">
      <c r="A91" s="39">
        <f t="shared" si="1"/>
        <v>40</v>
      </c>
      <c r="B91" s="72" t="s">
        <v>685</v>
      </c>
      <c r="C91" s="15" t="s">
        <v>686</v>
      </c>
      <c r="D91" s="85">
        <v>36088</v>
      </c>
      <c r="E91" s="87">
        <v>36836</v>
      </c>
      <c r="F91" s="74">
        <v>6.9217</v>
      </c>
      <c r="G91" s="15" t="s">
        <v>1579</v>
      </c>
      <c r="H91" s="15" t="s">
        <v>1119</v>
      </c>
      <c r="I91" s="68"/>
      <c r="J91" s="68"/>
      <c r="K91" s="16" t="s">
        <v>715</v>
      </c>
    </row>
    <row r="92" spans="1:11" ht="12.75">
      <c r="A92" s="39">
        <f t="shared" si="1"/>
        <v>41</v>
      </c>
      <c r="B92" s="72" t="s">
        <v>709</v>
      </c>
      <c r="C92" s="15" t="s">
        <v>710</v>
      </c>
      <c r="D92" s="85">
        <v>36726</v>
      </c>
      <c r="E92" s="87">
        <v>38929</v>
      </c>
      <c r="F92" s="74">
        <v>5.2785</v>
      </c>
      <c r="G92" s="15" t="s">
        <v>2276</v>
      </c>
      <c r="H92" s="15" t="s">
        <v>1119</v>
      </c>
      <c r="I92" s="68"/>
      <c r="J92" s="68"/>
      <c r="K92" s="30" t="s">
        <v>715</v>
      </c>
    </row>
    <row r="93" spans="1:11" ht="24">
      <c r="A93" s="39">
        <f t="shared" si="1"/>
        <v>42</v>
      </c>
      <c r="B93" s="72" t="s">
        <v>702</v>
      </c>
      <c r="C93" s="15" t="s">
        <v>209</v>
      </c>
      <c r="D93" s="85">
        <v>36901</v>
      </c>
      <c r="E93" s="87">
        <v>37939</v>
      </c>
      <c r="F93" s="74">
        <v>5.1763</v>
      </c>
      <c r="G93" s="15" t="s">
        <v>1579</v>
      </c>
      <c r="H93" s="15" t="s">
        <v>1119</v>
      </c>
      <c r="I93" s="68"/>
      <c r="J93" s="68"/>
      <c r="K93" s="16" t="s">
        <v>1340</v>
      </c>
    </row>
    <row r="94" spans="1:11" ht="12.75">
      <c r="A94" s="39">
        <f t="shared" si="1"/>
        <v>43</v>
      </c>
      <c r="B94" s="72" t="s">
        <v>711</v>
      </c>
      <c r="C94" s="15" t="s">
        <v>712</v>
      </c>
      <c r="D94" s="85">
        <v>37028</v>
      </c>
      <c r="E94" s="87">
        <v>38994</v>
      </c>
      <c r="F94" s="74">
        <v>7.9999</v>
      </c>
      <c r="G94" s="15" t="s">
        <v>218</v>
      </c>
      <c r="H94" s="15" t="s">
        <v>1119</v>
      </c>
      <c r="I94" s="68"/>
      <c r="J94" s="68"/>
      <c r="K94" s="16" t="s">
        <v>715</v>
      </c>
    </row>
    <row r="95" spans="1:11" ht="12.75">
      <c r="A95" s="39">
        <f t="shared" si="1"/>
        <v>44</v>
      </c>
      <c r="B95" s="35" t="s">
        <v>694</v>
      </c>
      <c r="C95" s="16" t="s">
        <v>695</v>
      </c>
      <c r="D95" s="85" t="s">
        <v>696</v>
      </c>
      <c r="E95" s="87">
        <v>37575</v>
      </c>
      <c r="F95" s="74">
        <v>7.1595</v>
      </c>
      <c r="G95" s="15" t="s">
        <v>2276</v>
      </c>
      <c r="H95" s="15" t="s">
        <v>1119</v>
      </c>
      <c r="I95" s="68"/>
      <c r="J95" s="68"/>
      <c r="K95" s="30" t="s">
        <v>715</v>
      </c>
    </row>
    <row r="96" spans="1:11" ht="12.75">
      <c r="A96" s="39">
        <f t="shared" si="1"/>
        <v>45</v>
      </c>
      <c r="B96" s="35" t="s">
        <v>697</v>
      </c>
      <c r="C96" s="16" t="s">
        <v>2032</v>
      </c>
      <c r="D96" s="85" t="s">
        <v>698</v>
      </c>
      <c r="E96" s="87">
        <v>37575</v>
      </c>
      <c r="F96" s="74">
        <v>7.3787</v>
      </c>
      <c r="G96" s="15" t="s">
        <v>2276</v>
      </c>
      <c r="H96" s="15" t="s">
        <v>1119</v>
      </c>
      <c r="I96" s="68"/>
      <c r="J96" s="68"/>
      <c r="K96" s="30" t="s">
        <v>715</v>
      </c>
    </row>
    <row r="97" spans="1:11" ht="12.75">
      <c r="A97" s="39">
        <f t="shared" si="1"/>
        <v>46</v>
      </c>
      <c r="B97" s="35" t="s">
        <v>707</v>
      </c>
      <c r="C97" s="15" t="s">
        <v>708</v>
      </c>
      <c r="D97" s="85">
        <v>37491</v>
      </c>
      <c r="E97" s="87">
        <v>38867</v>
      </c>
      <c r="F97" s="69">
        <v>8</v>
      </c>
      <c r="G97" s="69" t="s">
        <v>1578</v>
      </c>
      <c r="H97" s="15" t="s">
        <v>1119</v>
      </c>
      <c r="I97" s="68"/>
      <c r="J97" s="68"/>
      <c r="K97" s="30" t="s">
        <v>715</v>
      </c>
    </row>
    <row r="98" spans="1:11" ht="24">
      <c r="A98" s="39">
        <f t="shared" si="1"/>
        <v>47</v>
      </c>
      <c r="B98" s="35" t="s">
        <v>705</v>
      </c>
      <c r="C98" s="15" t="s">
        <v>706</v>
      </c>
      <c r="D98" s="85">
        <v>37861</v>
      </c>
      <c r="E98" s="87">
        <v>38768</v>
      </c>
      <c r="F98" s="69">
        <v>9.9157</v>
      </c>
      <c r="G98" s="69" t="s">
        <v>90</v>
      </c>
      <c r="H98" s="15" t="s">
        <v>300</v>
      </c>
      <c r="I98" s="68"/>
      <c r="J98" s="68"/>
      <c r="K98" s="30" t="s">
        <v>715</v>
      </c>
    </row>
    <row r="99" spans="1:11" ht="24">
      <c r="A99" s="39">
        <f t="shared" si="1"/>
        <v>48</v>
      </c>
      <c r="B99" s="35" t="s">
        <v>703</v>
      </c>
      <c r="C99" s="15" t="s">
        <v>704</v>
      </c>
      <c r="D99" s="85">
        <v>37984</v>
      </c>
      <c r="E99" s="87">
        <v>38538</v>
      </c>
      <c r="F99" s="75">
        <v>7.8517</v>
      </c>
      <c r="G99" s="75" t="s">
        <v>1578</v>
      </c>
      <c r="H99" s="52" t="s">
        <v>1119</v>
      </c>
      <c r="I99" s="68"/>
      <c r="J99" s="68"/>
      <c r="K99" s="30" t="s">
        <v>715</v>
      </c>
    </row>
    <row r="100" spans="1:11" ht="12.75">
      <c r="A100" s="39">
        <f t="shared" si="1"/>
        <v>49</v>
      </c>
      <c r="B100" s="72" t="s">
        <v>713</v>
      </c>
      <c r="C100" s="15" t="s">
        <v>714</v>
      </c>
      <c r="D100" s="86">
        <v>39051</v>
      </c>
      <c r="E100" s="87">
        <v>39454</v>
      </c>
      <c r="F100" s="69">
        <v>8</v>
      </c>
      <c r="G100" s="15" t="s">
        <v>1578</v>
      </c>
      <c r="H100" s="15" t="s">
        <v>1119</v>
      </c>
      <c r="I100" s="68"/>
      <c r="J100" s="68"/>
      <c r="K100" s="16" t="s">
        <v>1341</v>
      </c>
    </row>
    <row r="101" spans="1:11" ht="12.75">
      <c r="A101" s="173"/>
      <c r="B101" s="337"/>
      <c r="C101" s="113"/>
      <c r="D101" s="338"/>
      <c r="E101" s="339"/>
      <c r="F101" s="342">
        <f>SUM(F52:F100)</f>
        <v>433.72553</v>
      </c>
      <c r="G101" s="340"/>
      <c r="H101" s="340"/>
      <c r="I101" s="340"/>
      <c r="K101" s="82"/>
    </row>
    <row r="102" spans="1:11" ht="15">
      <c r="A102" s="6" t="s">
        <v>1443</v>
      </c>
      <c r="B102" s="6"/>
      <c r="C102" s="82"/>
      <c r="D102" s="13"/>
      <c r="E102" s="92"/>
      <c r="F102" s="125"/>
      <c r="G102" s="126"/>
      <c r="H102" s="127"/>
      <c r="I102" s="126"/>
      <c r="J102" s="128"/>
      <c r="K102" s="113"/>
    </row>
    <row r="103" spans="1:11" ht="12.75">
      <c r="A103" s="421" t="s">
        <v>493</v>
      </c>
      <c r="B103" s="419" t="s">
        <v>863</v>
      </c>
      <c r="C103" s="423" t="s">
        <v>198</v>
      </c>
      <c r="D103" s="423" t="s">
        <v>2327</v>
      </c>
      <c r="E103" s="433" t="s">
        <v>1445</v>
      </c>
      <c r="F103" s="419" t="s">
        <v>548</v>
      </c>
      <c r="G103" s="419" t="s">
        <v>257</v>
      </c>
      <c r="H103" s="419"/>
      <c r="I103" s="419" t="s">
        <v>2188</v>
      </c>
      <c r="J103" s="419" t="s">
        <v>199</v>
      </c>
      <c r="K103" s="419" t="s">
        <v>1503</v>
      </c>
    </row>
    <row r="104" spans="1:11" ht="12.75">
      <c r="A104" s="422"/>
      <c r="B104" s="420"/>
      <c r="C104" s="420"/>
      <c r="D104" s="420"/>
      <c r="E104" s="434"/>
      <c r="F104" s="420"/>
      <c r="G104" s="419" t="s">
        <v>478</v>
      </c>
      <c r="H104" s="419" t="s">
        <v>1504</v>
      </c>
      <c r="I104" s="420"/>
      <c r="J104" s="420"/>
      <c r="K104" s="420"/>
    </row>
    <row r="105" spans="1:11" ht="12.75">
      <c r="A105" s="432"/>
      <c r="B105" s="431"/>
      <c r="C105" s="431"/>
      <c r="D105" s="431"/>
      <c r="E105" s="431"/>
      <c r="F105" s="431"/>
      <c r="G105" s="419"/>
      <c r="H105" s="419"/>
      <c r="I105" s="431"/>
      <c r="J105" s="431"/>
      <c r="K105" s="431"/>
    </row>
    <row r="106" spans="1:11" ht="12.75">
      <c r="A106" s="39">
        <v>1</v>
      </c>
      <c r="B106" s="105" t="s">
        <v>1423</v>
      </c>
      <c r="C106" s="15" t="s">
        <v>77</v>
      </c>
      <c r="D106" s="85">
        <v>34482</v>
      </c>
      <c r="E106" s="87">
        <v>36066</v>
      </c>
      <c r="F106" s="74">
        <v>5</v>
      </c>
      <c r="G106" s="15" t="s">
        <v>2276</v>
      </c>
      <c r="H106" s="15" t="s">
        <v>1119</v>
      </c>
      <c r="I106" s="68"/>
      <c r="J106" s="68"/>
      <c r="K106" s="15" t="s">
        <v>2287</v>
      </c>
    </row>
    <row r="107" spans="1:11" ht="12.75">
      <c r="A107" s="39">
        <f>SUM(A106+1)</f>
        <v>2</v>
      </c>
      <c r="B107" s="35" t="s">
        <v>699</v>
      </c>
      <c r="C107" s="16" t="s">
        <v>700</v>
      </c>
      <c r="D107" s="85" t="s">
        <v>701</v>
      </c>
      <c r="E107" s="87">
        <v>37840</v>
      </c>
      <c r="F107" s="69">
        <v>7.7011</v>
      </c>
      <c r="G107" s="15" t="s">
        <v>1578</v>
      </c>
      <c r="H107" s="15" t="s">
        <v>1119</v>
      </c>
      <c r="I107" s="68"/>
      <c r="J107" s="68"/>
      <c r="K107" s="30" t="s">
        <v>2287</v>
      </c>
    </row>
    <row r="108" ht="12.75">
      <c r="F108" s="382">
        <f>SUM(F106:F107)</f>
        <v>12.7011</v>
      </c>
    </row>
    <row r="109" spans="1:11" ht="15">
      <c r="A109" s="6" t="s">
        <v>1444</v>
      </c>
      <c r="B109" s="124"/>
      <c r="C109" s="82"/>
      <c r="D109" s="130"/>
      <c r="E109" s="13"/>
      <c r="F109" s="129"/>
      <c r="G109" s="113"/>
      <c r="H109" s="113"/>
      <c r="I109" s="128"/>
      <c r="J109" s="128"/>
      <c r="K109" s="113"/>
    </row>
    <row r="110" spans="1:11" ht="12.75">
      <c r="A110" s="421" t="s">
        <v>493</v>
      </c>
      <c r="B110" s="419" t="s">
        <v>863</v>
      </c>
      <c r="C110" s="423" t="s">
        <v>198</v>
      </c>
      <c r="D110" s="423" t="s">
        <v>2327</v>
      </c>
      <c r="E110" s="433" t="s">
        <v>1595</v>
      </c>
      <c r="F110" s="419" t="s">
        <v>548</v>
      </c>
      <c r="G110" s="419" t="s">
        <v>257</v>
      </c>
      <c r="H110" s="419"/>
      <c r="I110" s="419" t="s">
        <v>2188</v>
      </c>
      <c r="J110" s="419" t="s">
        <v>199</v>
      </c>
      <c r="K110" s="419" t="s">
        <v>1503</v>
      </c>
    </row>
    <row r="111" spans="1:11" ht="12.75">
      <c r="A111" s="422"/>
      <c r="B111" s="420"/>
      <c r="C111" s="420"/>
      <c r="D111" s="420"/>
      <c r="E111" s="434"/>
      <c r="F111" s="420"/>
      <c r="G111" s="419" t="s">
        <v>478</v>
      </c>
      <c r="H111" s="419" t="s">
        <v>1504</v>
      </c>
      <c r="I111" s="420"/>
      <c r="J111" s="420"/>
      <c r="K111" s="420"/>
    </row>
    <row r="112" spans="1:11" ht="12.75">
      <c r="A112" s="432"/>
      <c r="B112" s="431"/>
      <c r="C112" s="431"/>
      <c r="D112" s="431"/>
      <c r="E112" s="431"/>
      <c r="F112" s="431"/>
      <c r="G112" s="419"/>
      <c r="H112" s="419"/>
      <c r="I112" s="431"/>
      <c r="J112" s="431"/>
      <c r="K112" s="431"/>
    </row>
    <row r="113" spans="1:11" ht="24">
      <c r="A113" s="51">
        <v>1</v>
      </c>
      <c r="B113" s="57" t="s">
        <v>403</v>
      </c>
      <c r="C113" s="15" t="s">
        <v>404</v>
      </c>
      <c r="D113" s="85">
        <v>36000</v>
      </c>
      <c r="E113" s="68"/>
      <c r="F113" s="74">
        <v>10.9796</v>
      </c>
      <c r="G113" s="15" t="s">
        <v>405</v>
      </c>
      <c r="H113" s="15" t="s">
        <v>266</v>
      </c>
      <c r="I113" s="68"/>
      <c r="J113" s="15"/>
      <c r="K113" s="16" t="s">
        <v>1220</v>
      </c>
    </row>
    <row r="114" spans="1:11" ht="24.75" thickBot="1">
      <c r="A114" s="98">
        <f>SUM(A113+1)</f>
        <v>2</v>
      </c>
      <c r="B114" s="103" t="s">
        <v>1643</v>
      </c>
      <c r="C114" s="45" t="s">
        <v>1644</v>
      </c>
      <c r="D114" s="104">
        <v>38825</v>
      </c>
      <c r="E114" s="231"/>
      <c r="F114" s="108">
        <v>6.2262</v>
      </c>
      <c r="G114" s="45" t="s">
        <v>837</v>
      </c>
      <c r="H114" s="45" t="s">
        <v>248</v>
      </c>
      <c r="I114" s="231"/>
      <c r="J114" s="45"/>
      <c r="K114" s="45" t="s">
        <v>645</v>
      </c>
    </row>
    <row r="115" spans="1:11" ht="14.25" thickBot="1" thickTop="1">
      <c r="A115" s="66"/>
      <c r="B115" s="34"/>
      <c r="C115" s="211" t="s">
        <v>1614</v>
      </c>
      <c r="D115" s="34"/>
      <c r="E115" s="34"/>
      <c r="F115" s="232">
        <f>SUM(F113:F114)</f>
        <v>17.2058</v>
      </c>
      <c r="G115" s="34"/>
      <c r="H115" s="34"/>
      <c r="I115" s="34"/>
      <c r="J115" s="34"/>
      <c r="K115" s="37"/>
    </row>
    <row r="116" spans="1:11" ht="13.5" thickTop="1">
      <c r="A116" s="3"/>
      <c r="B116" s="3"/>
      <c r="C116" s="3"/>
      <c r="D116" s="3"/>
      <c r="E116" s="3"/>
      <c r="F116" s="322">
        <f>F30+F115</f>
        <v>52.116200000000006</v>
      </c>
      <c r="G116" s="3"/>
      <c r="H116" s="3"/>
      <c r="I116" s="3"/>
      <c r="J116" s="3"/>
      <c r="K116" s="3"/>
    </row>
    <row r="117" spans="1:11" ht="15">
      <c r="A117" s="6" t="s">
        <v>1301</v>
      </c>
      <c r="B117" s="124"/>
      <c r="C117" s="82"/>
      <c r="D117" s="130"/>
      <c r="E117" s="120"/>
      <c r="F117" s="129"/>
      <c r="G117" s="113"/>
      <c r="H117" s="113"/>
      <c r="I117" s="128"/>
      <c r="J117" s="128"/>
      <c r="K117" s="113"/>
    </row>
    <row r="118" spans="1:11" ht="12.75">
      <c r="A118" s="421" t="s">
        <v>493</v>
      </c>
      <c r="B118" s="419" t="s">
        <v>863</v>
      </c>
      <c r="C118" s="423" t="s">
        <v>198</v>
      </c>
      <c r="D118" s="423" t="s">
        <v>2327</v>
      </c>
      <c r="E118" s="433" t="s">
        <v>1596</v>
      </c>
      <c r="F118" s="419" t="s">
        <v>548</v>
      </c>
      <c r="G118" s="419" t="s">
        <v>257</v>
      </c>
      <c r="H118" s="419"/>
      <c r="I118" s="419" t="s">
        <v>2188</v>
      </c>
      <c r="J118" s="419" t="s">
        <v>199</v>
      </c>
      <c r="K118" s="419" t="s">
        <v>1503</v>
      </c>
    </row>
    <row r="119" spans="1:11" ht="12.75">
      <c r="A119" s="422"/>
      <c r="B119" s="420"/>
      <c r="C119" s="420"/>
      <c r="D119" s="420"/>
      <c r="E119" s="434"/>
      <c r="F119" s="420"/>
      <c r="G119" s="419" t="s">
        <v>478</v>
      </c>
      <c r="H119" s="419" t="s">
        <v>1504</v>
      </c>
      <c r="I119" s="420"/>
      <c r="J119" s="420"/>
      <c r="K119" s="420"/>
    </row>
    <row r="120" spans="1:11" ht="12.75">
      <c r="A120" s="432"/>
      <c r="B120" s="431"/>
      <c r="C120" s="431"/>
      <c r="D120" s="431"/>
      <c r="E120" s="431"/>
      <c r="F120" s="431"/>
      <c r="G120" s="419"/>
      <c r="H120" s="419"/>
      <c r="I120" s="431"/>
      <c r="J120" s="431"/>
      <c r="K120" s="431"/>
    </row>
    <row r="121" spans="1:11" ht="12.75">
      <c r="A121" s="68"/>
      <c r="B121" s="68" t="s">
        <v>1505</v>
      </c>
      <c r="C121" s="68"/>
      <c r="D121" s="68"/>
      <c r="E121" s="68"/>
      <c r="F121" s="68"/>
      <c r="G121" s="68"/>
      <c r="H121" s="68"/>
      <c r="I121" s="68"/>
      <c r="J121" s="68"/>
      <c r="K121" s="68"/>
    </row>
    <row r="122" spans="1:11" ht="12.75">
      <c r="A122" s="3"/>
      <c r="B122" s="3"/>
      <c r="C122" s="3"/>
      <c r="D122" s="3"/>
      <c r="E122" s="3"/>
      <c r="F122" s="3"/>
      <c r="G122" s="3"/>
      <c r="H122" s="3"/>
      <c r="I122" s="3"/>
      <c r="J122" s="3"/>
      <c r="K122" s="3"/>
    </row>
    <row r="123" spans="1:11" ht="15">
      <c r="A123" s="6" t="s">
        <v>1405</v>
      </c>
      <c r="B123" s="124"/>
      <c r="C123" s="82"/>
      <c r="D123" s="130"/>
      <c r="E123" s="13"/>
      <c r="F123" s="129"/>
      <c r="G123" s="113"/>
      <c r="H123" s="113"/>
      <c r="I123" s="128"/>
      <c r="J123" s="128"/>
      <c r="K123" s="113"/>
    </row>
    <row r="124" spans="1:11" ht="15">
      <c r="A124" s="6" t="s">
        <v>1598</v>
      </c>
      <c r="B124" s="124"/>
      <c r="C124" s="82"/>
      <c r="D124" s="130"/>
      <c r="E124" s="13"/>
      <c r="F124" s="129"/>
      <c r="G124" s="113"/>
      <c r="H124" s="113"/>
      <c r="I124" s="128"/>
      <c r="J124" s="128"/>
      <c r="K124" s="113"/>
    </row>
    <row r="125" spans="1:11" ht="12.75">
      <c r="A125" s="426" t="s">
        <v>1486</v>
      </c>
      <c r="B125" s="419" t="s">
        <v>863</v>
      </c>
      <c r="C125" s="423" t="s">
        <v>198</v>
      </c>
      <c r="D125" s="423" t="s">
        <v>2327</v>
      </c>
      <c r="E125" s="423" t="s">
        <v>500</v>
      </c>
      <c r="F125" s="419" t="s">
        <v>548</v>
      </c>
      <c r="G125" s="419" t="s">
        <v>257</v>
      </c>
      <c r="H125" s="419"/>
      <c r="I125" s="419" t="s">
        <v>2188</v>
      </c>
      <c r="J125" s="419" t="s">
        <v>199</v>
      </c>
      <c r="K125" s="419" t="s">
        <v>1503</v>
      </c>
    </row>
    <row r="126" spans="1:11" ht="12.75">
      <c r="A126" s="426"/>
      <c r="B126" s="420"/>
      <c r="C126" s="420"/>
      <c r="D126" s="420"/>
      <c r="E126" s="420"/>
      <c r="F126" s="420"/>
      <c r="G126" s="121" t="s">
        <v>478</v>
      </c>
      <c r="H126" s="121" t="s">
        <v>1504</v>
      </c>
      <c r="I126" s="420"/>
      <c r="J126" s="420"/>
      <c r="K126" s="420"/>
    </row>
    <row r="127" spans="1:11" ht="24">
      <c r="A127" s="51">
        <v>1</v>
      </c>
      <c r="B127" s="105" t="s">
        <v>1159</v>
      </c>
      <c r="C127" s="15" t="s">
        <v>571</v>
      </c>
      <c r="D127" s="85">
        <v>40885</v>
      </c>
      <c r="E127" s="67">
        <v>41264</v>
      </c>
      <c r="F127" s="69">
        <v>18.8902</v>
      </c>
      <c r="G127" s="15" t="s">
        <v>218</v>
      </c>
      <c r="H127" s="15" t="s">
        <v>1119</v>
      </c>
      <c r="I127" s="336" t="s">
        <v>900</v>
      </c>
      <c r="J127" s="15"/>
      <c r="K127" s="15" t="s">
        <v>260</v>
      </c>
    </row>
    <row r="128" spans="1:11" ht="12.75">
      <c r="A128" s="207"/>
      <c r="B128" s="377"/>
      <c r="C128" s="113"/>
      <c r="D128" s="229"/>
      <c r="E128" s="130"/>
      <c r="F128" s="378">
        <f>SUM(F127:F127)</f>
        <v>18.8902</v>
      </c>
      <c r="G128" s="113"/>
      <c r="H128" s="113"/>
      <c r="I128" s="379"/>
      <c r="J128" s="113"/>
      <c r="K128" s="113"/>
    </row>
    <row r="129" spans="1:11" ht="12.75">
      <c r="A129" s="51"/>
      <c r="B129" s="56"/>
      <c r="C129" s="29"/>
      <c r="D129" s="29"/>
      <c r="E129" s="29"/>
      <c r="F129" s="29"/>
      <c r="G129" s="121"/>
      <c r="H129" s="121"/>
      <c r="I129" s="29"/>
      <c r="J129" s="29"/>
      <c r="K129" s="29"/>
    </row>
    <row r="130" spans="1:11" ht="15">
      <c r="A130" s="6" t="s">
        <v>1599</v>
      </c>
      <c r="B130" s="124"/>
      <c r="C130" s="82"/>
      <c r="D130" s="130"/>
      <c r="E130" s="13"/>
      <c r="F130" s="129"/>
      <c r="G130" s="113"/>
      <c r="H130" s="113"/>
      <c r="I130" s="128"/>
      <c r="J130" s="128"/>
      <c r="K130" s="113"/>
    </row>
    <row r="131" spans="1:11" ht="12.75">
      <c r="A131" s="426" t="s">
        <v>1486</v>
      </c>
      <c r="B131" s="419" t="s">
        <v>863</v>
      </c>
      <c r="C131" s="423" t="s">
        <v>198</v>
      </c>
      <c r="D131" s="423" t="s">
        <v>2327</v>
      </c>
      <c r="E131" s="423" t="s">
        <v>500</v>
      </c>
      <c r="F131" s="419" t="s">
        <v>548</v>
      </c>
      <c r="G131" s="419" t="s">
        <v>257</v>
      </c>
      <c r="H131" s="419"/>
      <c r="I131" s="419" t="s">
        <v>2188</v>
      </c>
      <c r="J131" s="419" t="s">
        <v>199</v>
      </c>
      <c r="K131" s="419" t="s">
        <v>1503</v>
      </c>
    </row>
    <row r="132" spans="1:11" ht="12.75">
      <c r="A132" s="426"/>
      <c r="B132" s="420"/>
      <c r="C132" s="420"/>
      <c r="D132" s="420"/>
      <c r="E132" s="420"/>
      <c r="F132" s="420"/>
      <c r="G132" s="121" t="s">
        <v>478</v>
      </c>
      <c r="H132" s="121" t="s">
        <v>1504</v>
      </c>
      <c r="I132" s="420"/>
      <c r="J132" s="420"/>
      <c r="K132" s="420"/>
    </row>
    <row r="133" spans="1:11" ht="24">
      <c r="A133" s="51">
        <v>1</v>
      </c>
      <c r="B133" s="105" t="s">
        <v>750</v>
      </c>
      <c r="C133" s="16" t="s">
        <v>1791</v>
      </c>
      <c r="D133" s="86">
        <v>39344</v>
      </c>
      <c r="E133" s="67">
        <v>39506</v>
      </c>
      <c r="F133" s="69">
        <v>14.9374</v>
      </c>
      <c r="G133" s="15" t="s">
        <v>1855</v>
      </c>
      <c r="H133" s="15" t="s">
        <v>1119</v>
      </c>
      <c r="I133" s="336" t="s">
        <v>900</v>
      </c>
      <c r="J133" s="15"/>
      <c r="K133" s="15" t="s">
        <v>2186</v>
      </c>
    </row>
    <row r="134" spans="1:11" ht="24">
      <c r="A134" s="51">
        <f aca="true" t="shared" si="2" ref="A134:A145">SUM(A133+1)</f>
        <v>2</v>
      </c>
      <c r="B134" s="99" t="s">
        <v>1820</v>
      </c>
      <c r="C134" s="15" t="s">
        <v>2063</v>
      </c>
      <c r="D134" s="86">
        <v>40983</v>
      </c>
      <c r="E134" s="67">
        <v>41178</v>
      </c>
      <c r="F134" s="69">
        <v>7.7616</v>
      </c>
      <c r="G134" s="15" t="s">
        <v>1578</v>
      </c>
      <c r="H134" s="15" t="s">
        <v>1119</v>
      </c>
      <c r="I134" s="336" t="s">
        <v>900</v>
      </c>
      <c r="J134" s="15" t="s">
        <v>310</v>
      </c>
      <c r="K134" s="15" t="s">
        <v>1821</v>
      </c>
    </row>
    <row r="135" spans="1:11" ht="36">
      <c r="A135" s="51">
        <f t="shared" si="2"/>
        <v>3</v>
      </c>
      <c r="B135" s="99" t="s">
        <v>2158</v>
      </c>
      <c r="C135" s="16" t="s">
        <v>727</v>
      </c>
      <c r="D135" s="85">
        <v>39639</v>
      </c>
      <c r="E135" s="67">
        <v>39806</v>
      </c>
      <c r="F135" s="69">
        <v>14.6588</v>
      </c>
      <c r="G135" s="69" t="s">
        <v>2112</v>
      </c>
      <c r="H135" s="15" t="s">
        <v>1119</v>
      </c>
      <c r="I135" s="336" t="s">
        <v>900</v>
      </c>
      <c r="J135" s="15" t="s">
        <v>1637</v>
      </c>
      <c r="K135" s="15" t="s">
        <v>2113</v>
      </c>
    </row>
    <row r="136" spans="1:11" ht="12.75">
      <c r="A136" s="51">
        <f t="shared" si="2"/>
        <v>4</v>
      </c>
      <c r="B136" s="72" t="s">
        <v>124</v>
      </c>
      <c r="C136" s="15" t="s">
        <v>377</v>
      </c>
      <c r="D136" s="85">
        <v>37901</v>
      </c>
      <c r="E136" s="67">
        <v>39805</v>
      </c>
      <c r="F136" s="69">
        <v>17.1965</v>
      </c>
      <c r="G136" s="15" t="s">
        <v>1578</v>
      </c>
      <c r="H136" s="15" t="s">
        <v>1119</v>
      </c>
      <c r="I136" s="336" t="s">
        <v>900</v>
      </c>
      <c r="J136" s="15"/>
      <c r="K136" s="15" t="s">
        <v>2186</v>
      </c>
    </row>
    <row r="137" spans="1:11" ht="24">
      <c r="A137" s="51">
        <f t="shared" si="2"/>
        <v>5</v>
      </c>
      <c r="B137" s="99" t="s">
        <v>1247</v>
      </c>
      <c r="C137" s="15" t="s">
        <v>420</v>
      </c>
      <c r="D137" s="85">
        <v>39793</v>
      </c>
      <c r="E137" s="67">
        <v>39806</v>
      </c>
      <c r="F137" s="69">
        <v>5.24</v>
      </c>
      <c r="G137" s="69" t="s">
        <v>2276</v>
      </c>
      <c r="H137" s="15" t="s">
        <v>1119</v>
      </c>
      <c r="I137" s="336" t="s">
        <v>900</v>
      </c>
      <c r="J137" s="15"/>
      <c r="K137" s="15" t="s">
        <v>260</v>
      </c>
    </row>
    <row r="138" spans="1:11" ht="12.75">
      <c r="A138" s="51">
        <f t="shared" si="2"/>
        <v>6</v>
      </c>
      <c r="B138" s="72" t="s">
        <v>142</v>
      </c>
      <c r="C138" s="15" t="s">
        <v>1449</v>
      </c>
      <c r="D138" s="86">
        <v>40038</v>
      </c>
      <c r="E138" s="67">
        <v>40078</v>
      </c>
      <c r="F138" s="69">
        <v>9.9415</v>
      </c>
      <c r="G138" s="15" t="s">
        <v>777</v>
      </c>
      <c r="H138" s="15" t="s">
        <v>1119</v>
      </c>
      <c r="I138" s="336" t="s">
        <v>900</v>
      </c>
      <c r="J138" s="15"/>
      <c r="K138" s="15" t="s">
        <v>2113</v>
      </c>
    </row>
    <row r="139" spans="1:11" ht="24">
      <c r="A139" s="51">
        <f t="shared" si="2"/>
        <v>7</v>
      </c>
      <c r="B139" s="105" t="s">
        <v>1555</v>
      </c>
      <c r="C139" s="15" t="s">
        <v>1228</v>
      </c>
      <c r="D139" s="67">
        <v>40123</v>
      </c>
      <c r="E139" s="67">
        <v>40723</v>
      </c>
      <c r="F139" s="69">
        <v>5.1109</v>
      </c>
      <c r="G139" s="15" t="s">
        <v>1134</v>
      </c>
      <c r="H139" s="15" t="s">
        <v>1119</v>
      </c>
      <c r="I139" s="29" t="s">
        <v>900</v>
      </c>
      <c r="J139" s="15" t="s">
        <v>1830</v>
      </c>
      <c r="K139" s="15" t="s">
        <v>1558</v>
      </c>
    </row>
    <row r="140" spans="1:11" ht="24">
      <c r="A140" s="51">
        <f t="shared" si="2"/>
        <v>8</v>
      </c>
      <c r="B140" s="105" t="s">
        <v>1556</v>
      </c>
      <c r="C140" s="15" t="s">
        <v>2107</v>
      </c>
      <c r="D140" s="86">
        <v>40196</v>
      </c>
      <c r="E140" s="67">
        <v>40360</v>
      </c>
      <c r="F140" s="69">
        <v>9.5304</v>
      </c>
      <c r="G140" s="15" t="s">
        <v>2276</v>
      </c>
      <c r="H140" s="36" t="s">
        <v>1119</v>
      </c>
      <c r="I140" s="336" t="s">
        <v>900</v>
      </c>
      <c r="J140" s="15"/>
      <c r="K140" s="15" t="s">
        <v>908</v>
      </c>
    </row>
    <row r="141" spans="1:11" ht="24">
      <c r="A141" s="51">
        <f t="shared" si="2"/>
        <v>9</v>
      </c>
      <c r="B141" s="105" t="s">
        <v>1557</v>
      </c>
      <c r="C141" s="15" t="s">
        <v>10</v>
      </c>
      <c r="D141" s="86">
        <v>40238</v>
      </c>
      <c r="E141" s="67">
        <v>40345</v>
      </c>
      <c r="F141" s="69">
        <v>7.22124</v>
      </c>
      <c r="G141" s="15" t="s">
        <v>2112</v>
      </c>
      <c r="H141" s="15" t="s">
        <v>1119</v>
      </c>
      <c r="I141" s="336" t="s">
        <v>900</v>
      </c>
      <c r="J141" s="15" t="s">
        <v>2030</v>
      </c>
      <c r="K141" s="15" t="s">
        <v>196</v>
      </c>
    </row>
    <row r="142" spans="1:11" ht="24">
      <c r="A142" s="51">
        <f t="shared" si="2"/>
        <v>10</v>
      </c>
      <c r="B142" s="105" t="s">
        <v>1554</v>
      </c>
      <c r="C142" s="15" t="s">
        <v>309</v>
      </c>
      <c r="D142" s="86">
        <v>40296</v>
      </c>
      <c r="E142" s="67">
        <v>40485</v>
      </c>
      <c r="F142" s="69">
        <v>7.764</v>
      </c>
      <c r="G142" s="15" t="s">
        <v>2276</v>
      </c>
      <c r="H142" s="15" t="s">
        <v>1119</v>
      </c>
      <c r="I142" s="336" t="s">
        <v>900</v>
      </c>
      <c r="J142" s="15" t="s">
        <v>308</v>
      </c>
      <c r="K142" s="15" t="s">
        <v>2177</v>
      </c>
    </row>
    <row r="143" spans="1:11" ht="24">
      <c r="A143" s="359">
        <f t="shared" si="2"/>
        <v>11</v>
      </c>
      <c r="B143" s="380" t="s">
        <v>1160</v>
      </c>
      <c r="C143" s="109" t="s">
        <v>1186</v>
      </c>
      <c r="D143" s="387">
        <v>40935</v>
      </c>
      <c r="E143" s="111">
        <v>41264</v>
      </c>
      <c r="F143" s="360">
        <v>8.7152</v>
      </c>
      <c r="G143" s="109" t="s">
        <v>2276</v>
      </c>
      <c r="H143" s="109" t="s">
        <v>1119</v>
      </c>
      <c r="I143" s="361" t="s">
        <v>900</v>
      </c>
      <c r="J143" s="109"/>
      <c r="K143" s="109" t="s">
        <v>1161</v>
      </c>
    </row>
    <row r="144" spans="1:11" ht="12.75">
      <c r="A144" s="359">
        <f t="shared" si="2"/>
        <v>12</v>
      </c>
      <c r="B144" s="384" t="s">
        <v>666</v>
      </c>
      <c r="C144" s="109" t="s">
        <v>1640</v>
      </c>
      <c r="D144" s="223">
        <v>39142</v>
      </c>
      <c r="E144" s="111">
        <v>39482</v>
      </c>
      <c r="F144" s="360">
        <v>9.1927</v>
      </c>
      <c r="G144" s="109" t="s">
        <v>2276</v>
      </c>
      <c r="H144" s="109" t="s">
        <v>1119</v>
      </c>
      <c r="I144" s="361" t="s">
        <v>900</v>
      </c>
      <c r="J144" s="109"/>
      <c r="K144" s="109" t="s">
        <v>2113</v>
      </c>
    </row>
    <row r="145" spans="1:11" ht="12.75">
      <c r="A145" s="359">
        <f t="shared" si="2"/>
        <v>13</v>
      </c>
      <c r="B145" s="384" t="s">
        <v>899</v>
      </c>
      <c r="C145" s="109" t="s">
        <v>1890</v>
      </c>
      <c r="D145" s="223">
        <v>38964</v>
      </c>
      <c r="E145" s="111">
        <v>39744</v>
      </c>
      <c r="F145" s="360">
        <v>8.3619</v>
      </c>
      <c r="G145" s="109" t="s">
        <v>2276</v>
      </c>
      <c r="H145" s="109" t="s">
        <v>1119</v>
      </c>
      <c r="I145" s="361" t="s">
        <v>900</v>
      </c>
      <c r="J145" s="109"/>
      <c r="K145" s="109" t="s">
        <v>2113</v>
      </c>
    </row>
    <row r="146" spans="1:11" ht="24.75" thickBot="1">
      <c r="A146" s="98">
        <f>SUM(A145+1)</f>
        <v>14</v>
      </c>
      <c r="B146" s="385" t="s">
        <v>462</v>
      </c>
      <c r="C146" s="38" t="s">
        <v>2136</v>
      </c>
      <c r="D146" s="386">
        <v>39947</v>
      </c>
      <c r="E146" s="81">
        <v>40182</v>
      </c>
      <c r="F146" s="108">
        <v>13.5421</v>
      </c>
      <c r="G146" s="108" t="s">
        <v>2276</v>
      </c>
      <c r="H146" s="45" t="s">
        <v>1119</v>
      </c>
      <c r="I146" s="375" t="s">
        <v>900</v>
      </c>
      <c r="J146" s="45"/>
      <c r="K146" s="45" t="s">
        <v>394</v>
      </c>
    </row>
    <row r="147" spans="1:11" ht="14.25" thickBot="1" thickTop="1">
      <c r="A147" s="234"/>
      <c r="B147" s="235"/>
      <c r="C147" s="236" t="s">
        <v>805</v>
      </c>
      <c r="D147" s="218"/>
      <c r="E147" s="218"/>
      <c r="F147" s="237">
        <f>SUM(F133:F146)</f>
        <v>139.17424</v>
      </c>
      <c r="G147" s="238"/>
      <c r="H147" s="238"/>
      <c r="I147" s="218"/>
      <c r="J147" s="218"/>
      <c r="K147" s="239"/>
    </row>
    <row r="148" ht="13.5" thickTop="1"/>
    <row r="149" ht="15">
      <c r="A149" s="6" t="s">
        <v>1400</v>
      </c>
    </row>
    <row r="150" ht="15">
      <c r="A150" s="140" t="s">
        <v>1401</v>
      </c>
    </row>
    <row r="152" ht="15">
      <c r="A152" s="140" t="s">
        <v>1402</v>
      </c>
    </row>
    <row r="153" spans="1:11" ht="12.75">
      <c r="A153" s="51">
        <v>1</v>
      </c>
      <c r="B153" s="72" t="s">
        <v>64</v>
      </c>
      <c r="C153" s="15" t="s">
        <v>65</v>
      </c>
      <c r="D153" s="85">
        <v>36675</v>
      </c>
      <c r="E153" s="87">
        <v>37991</v>
      </c>
      <c r="F153" s="74">
        <v>12.0772</v>
      </c>
      <c r="G153" s="15" t="s">
        <v>777</v>
      </c>
      <c r="H153" s="15" t="s">
        <v>1119</v>
      </c>
      <c r="I153" s="68"/>
      <c r="J153" s="68"/>
      <c r="K153" s="68"/>
    </row>
    <row r="154" ht="15">
      <c r="A154" s="6" t="s">
        <v>1403</v>
      </c>
    </row>
    <row r="156" ht="15">
      <c r="A156" s="6" t="s">
        <v>1404</v>
      </c>
    </row>
    <row r="158" ht="15">
      <c r="A158" s="6" t="s">
        <v>2047</v>
      </c>
    </row>
    <row r="159" ht="15">
      <c r="A159" s="140" t="s">
        <v>2048</v>
      </c>
    </row>
    <row r="160" spans="1:11" ht="12.75">
      <c r="A160" s="426" t="s">
        <v>1486</v>
      </c>
      <c r="B160" s="419" t="s">
        <v>863</v>
      </c>
      <c r="C160" s="423" t="s">
        <v>198</v>
      </c>
      <c r="D160" s="423" t="s">
        <v>2327</v>
      </c>
      <c r="E160" s="423" t="s">
        <v>500</v>
      </c>
      <c r="F160" s="419" t="s">
        <v>548</v>
      </c>
      <c r="G160" s="419" t="s">
        <v>257</v>
      </c>
      <c r="H160" s="419"/>
      <c r="I160" s="419" t="s">
        <v>2188</v>
      </c>
      <c r="J160" s="419" t="s">
        <v>199</v>
      </c>
      <c r="K160" s="419" t="s">
        <v>1503</v>
      </c>
    </row>
    <row r="161" spans="1:11" ht="12.75">
      <c r="A161" s="426"/>
      <c r="B161" s="420"/>
      <c r="C161" s="420"/>
      <c r="D161" s="420"/>
      <c r="E161" s="420"/>
      <c r="F161" s="420"/>
      <c r="G161" s="121" t="s">
        <v>478</v>
      </c>
      <c r="H161" s="121" t="s">
        <v>1504</v>
      </c>
      <c r="I161" s="420"/>
      <c r="J161" s="420"/>
      <c r="K161" s="420"/>
    </row>
    <row r="162" spans="1:11" ht="24">
      <c r="A162" s="51">
        <v>1</v>
      </c>
      <c r="B162" s="72" t="s">
        <v>109</v>
      </c>
      <c r="C162" s="15" t="s">
        <v>1342</v>
      </c>
      <c r="D162" s="85">
        <v>34502</v>
      </c>
      <c r="E162" s="67" t="s">
        <v>1343</v>
      </c>
      <c r="F162" s="64">
        <v>7.9999</v>
      </c>
      <c r="G162" s="15" t="s">
        <v>67</v>
      </c>
      <c r="H162" s="15" t="s">
        <v>1119</v>
      </c>
      <c r="I162" s="29" t="s">
        <v>900</v>
      </c>
      <c r="J162" s="29"/>
      <c r="K162" s="29"/>
    </row>
    <row r="163" spans="1:11" ht="12.75">
      <c r="A163" s="51">
        <f>A162+1</f>
        <v>2</v>
      </c>
      <c r="B163" s="72" t="s">
        <v>110</v>
      </c>
      <c r="C163" s="15" t="s">
        <v>1344</v>
      </c>
      <c r="D163" s="85">
        <v>34844</v>
      </c>
      <c r="E163" s="67" t="s">
        <v>1345</v>
      </c>
      <c r="F163" s="64">
        <v>17.9404</v>
      </c>
      <c r="G163" s="15" t="s">
        <v>1578</v>
      </c>
      <c r="H163" s="15" t="s">
        <v>1119</v>
      </c>
      <c r="I163" s="29" t="s">
        <v>900</v>
      </c>
      <c r="J163" s="29"/>
      <c r="K163" s="29"/>
    </row>
    <row r="164" spans="1:11" ht="12.75">
      <c r="A164" s="51">
        <f aca="true" t="shared" si="3" ref="A164:A177">A163+1</f>
        <v>3</v>
      </c>
      <c r="B164" s="105" t="s">
        <v>111</v>
      </c>
      <c r="C164" s="15" t="s">
        <v>1346</v>
      </c>
      <c r="D164" s="85">
        <v>34515</v>
      </c>
      <c r="E164" s="67">
        <v>35439</v>
      </c>
      <c r="F164" s="64">
        <v>7.7011</v>
      </c>
      <c r="G164" s="15" t="s">
        <v>1578</v>
      </c>
      <c r="H164" s="15" t="s">
        <v>1119</v>
      </c>
      <c r="I164" s="29" t="s">
        <v>900</v>
      </c>
      <c r="J164" s="29"/>
      <c r="K164" s="29"/>
    </row>
    <row r="165" spans="1:11" ht="12.75">
      <c r="A165" s="51">
        <f t="shared" si="3"/>
        <v>4</v>
      </c>
      <c r="B165" s="72" t="s">
        <v>112</v>
      </c>
      <c r="C165" s="15" t="s">
        <v>1355</v>
      </c>
      <c r="D165" s="85">
        <v>35545</v>
      </c>
      <c r="E165" s="67">
        <v>35551</v>
      </c>
      <c r="F165" s="64">
        <v>7.6383</v>
      </c>
      <c r="G165" s="15" t="s">
        <v>1356</v>
      </c>
      <c r="H165" s="15" t="s">
        <v>1119</v>
      </c>
      <c r="I165" s="29" t="s">
        <v>900</v>
      </c>
      <c r="J165" s="29"/>
      <c r="K165" s="29"/>
    </row>
    <row r="166" spans="1:11" ht="24">
      <c r="A166" s="51">
        <f t="shared" si="3"/>
        <v>5</v>
      </c>
      <c r="B166" s="35" t="s">
        <v>106</v>
      </c>
      <c r="C166" s="15" t="s">
        <v>100</v>
      </c>
      <c r="D166" s="85">
        <v>35535</v>
      </c>
      <c r="E166" s="67">
        <v>35668</v>
      </c>
      <c r="F166" s="64">
        <v>8</v>
      </c>
      <c r="G166" s="15" t="s">
        <v>1578</v>
      </c>
      <c r="H166" s="15" t="s">
        <v>1119</v>
      </c>
      <c r="I166" s="29" t="s">
        <v>900</v>
      </c>
      <c r="J166" s="29"/>
      <c r="K166" s="29"/>
    </row>
    <row r="167" spans="1:11" ht="12.75">
      <c r="A167" s="51">
        <f t="shared" si="3"/>
        <v>6</v>
      </c>
      <c r="B167" s="105" t="s">
        <v>107</v>
      </c>
      <c r="C167" s="15" t="s">
        <v>1357</v>
      </c>
      <c r="D167" s="85">
        <v>34885</v>
      </c>
      <c r="E167" s="67">
        <v>35937</v>
      </c>
      <c r="F167" s="64">
        <v>6.7</v>
      </c>
      <c r="G167" s="15" t="s">
        <v>1578</v>
      </c>
      <c r="H167" s="15" t="s">
        <v>1119</v>
      </c>
      <c r="I167" s="29" t="s">
        <v>900</v>
      </c>
      <c r="J167" s="29"/>
      <c r="K167" s="29"/>
    </row>
    <row r="168" spans="1:11" ht="24">
      <c r="A168" s="51">
        <f t="shared" si="3"/>
        <v>7</v>
      </c>
      <c r="B168" s="72" t="s">
        <v>108</v>
      </c>
      <c r="C168" s="15" t="s">
        <v>1358</v>
      </c>
      <c r="D168" s="85">
        <v>35927</v>
      </c>
      <c r="E168" s="67">
        <v>35972</v>
      </c>
      <c r="F168" s="64">
        <v>7.8517</v>
      </c>
      <c r="G168" s="15" t="s">
        <v>1578</v>
      </c>
      <c r="H168" s="15" t="s">
        <v>1119</v>
      </c>
      <c r="I168" s="29" t="s">
        <v>900</v>
      </c>
      <c r="J168" s="29"/>
      <c r="K168" s="29"/>
    </row>
    <row r="169" spans="1:11" ht="12.75">
      <c r="A169" s="51">
        <f t="shared" si="3"/>
        <v>8</v>
      </c>
      <c r="B169" s="72" t="s">
        <v>113</v>
      </c>
      <c r="C169" s="15" t="s">
        <v>1359</v>
      </c>
      <c r="D169" s="85">
        <v>35082</v>
      </c>
      <c r="E169" s="87">
        <v>36027</v>
      </c>
      <c r="F169" s="64">
        <v>7.3386</v>
      </c>
      <c r="G169" s="15" t="s">
        <v>2276</v>
      </c>
      <c r="H169" s="15" t="s">
        <v>1119</v>
      </c>
      <c r="I169" s="29" t="s">
        <v>900</v>
      </c>
      <c r="J169" s="29"/>
      <c r="K169" s="29"/>
    </row>
    <row r="170" spans="1:11" ht="12.75">
      <c r="A170" s="51">
        <f t="shared" si="3"/>
        <v>9</v>
      </c>
      <c r="B170" s="72" t="s">
        <v>114</v>
      </c>
      <c r="C170" s="15" t="s">
        <v>1182</v>
      </c>
      <c r="D170" s="85">
        <v>36109</v>
      </c>
      <c r="E170" s="67">
        <v>36158</v>
      </c>
      <c r="F170" s="64">
        <v>7.2212</v>
      </c>
      <c r="G170" s="15" t="s">
        <v>2112</v>
      </c>
      <c r="H170" s="15" t="s">
        <v>1119</v>
      </c>
      <c r="I170" s="29" t="s">
        <v>900</v>
      </c>
      <c r="J170" s="29"/>
      <c r="K170" s="29"/>
    </row>
    <row r="171" spans="1:11" ht="12.75">
      <c r="A171" s="51">
        <f t="shared" si="3"/>
        <v>10</v>
      </c>
      <c r="B171" s="72" t="s">
        <v>1360</v>
      </c>
      <c r="C171" s="15" t="s">
        <v>1361</v>
      </c>
      <c r="D171" s="85">
        <v>35986</v>
      </c>
      <c r="E171" s="67">
        <v>36203</v>
      </c>
      <c r="F171" s="64">
        <v>9.2704</v>
      </c>
      <c r="G171" s="15" t="s">
        <v>2276</v>
      </c>
      <c r="H171" s="15" t="s">
        <v>1119</v>
      </c>
      <c r="I171" s="29" t="s">
        <v>900</v>
      </c>
      <c r="J171" s="29"/>
      <c r="K171" s="29"/>
    </row>
    <row r="172" spans="1:11" ht="12.75">
      <c r="A172" s="51">
        <f t="shared" si="3"/>
        <v>11</v>
      </c>
      <c r="B172" s="72" t="s">
        <v>103</v>
      </c>
      <c r="C172" s="15" t="s">
        <v>104</v>
      </c>
      <c r="D172" s="116">
        <v>35986</v>
      </c>
      <c r="E172" s="105" t="s">
        <v>105</v>
      </c>
      <c r="F172" s="64">
        <v>5.193</v>
      </c>
      <c r="G172" s="15" t="s">
        <v>2276</v>
      </c>
      <c r="H172" s="15" t="s">
        <v>1119</v>
      </c>
      <c r="I172" s="29" t="s">
        <v>900</v>
      </c>
      <c r="J172" s="29"/>
      <c r="K172" s="29"/>
    </row>
    <row r="173" spans="1:11" ht="12.75">
      <c r="A173" s="51">
        <f t="shared" si="3"/>
        <v>12</v>
      </c>
      <c r="B173" s="72" t="s">
        <v>1409</v>
      </c>
      <c r="C173" s="15" t="s">
        <v>1826</v>
      </c>
      <c r="D173" s="85">
        <v>36083</v>
      </c>
      <c r="E173" s="67">
        <v>36276</v>
      </c>
      <c r="F173" s="64">
        <v>19.5587</v>
      </c>
      <c r="G173" s="15" t="s">
        <v>1578</v>
      </c>
      <c r="H173" s="15" t="s">
        <v>1119</v>
      </c>
      <c r="I173" s="29" t="s">
        <v>900</v>
      </c>
      <c r="J173" s="29"/>
      <c r="K173" s="29"/>
    </row>
    <row r="174" spans="1:11" ht="12.75">
      <c r="A174" s="51">
        <f t="shared" si="3"/>
        <v>13</v>
      </c>
      <c r="B174" s="72" t="s">
        <v>1410</v>
      </c>
      <c r="C174" s="15" t="s">
        <v>1411</v>
      </c>
      <c r="D174" s="85">
        <v>36348</v>
      </c>
      <c r="E174" s="67">
        <v>36651</v>
      </c>
      <c r="F174" s="64">
        <v>7.2285</v>
      </c>
      <c r="G174" s="15" t="s">
        <v>2276</v>
      </c>
      <c r="H174" s="15" t="s">
        <v>1119</v>
      </c>
      <c r="I174" s="29" t="s">
        <v>900</v>
      </c>
      <c r="J174" s="29"/>
      <c r="K174" s="29"/>
    </row>
    <row r="175" spans="1:11" ht="24">
      <c r="A175" s="51">
        <f t="shared" si="3"/>
        <v>14</v>
      </c>
      <c r="B175" s="105" t="s">
        <v>1559</v>
      </c>
      <c r="C175" s="19" t="s">
        <v>99</v>
      </c>
      <c r="D175" s="116">
        <v>36787</v>
      </c>
      <c r="E175" s="93">
        <v>37313</v>
      </c>
      <c r="F175" s="341">
        <v>7.7616</v>
      </c>
      <c r="G175" s="41" t="s">
        <v>1578</v>
      </c>
      <c r="H175" s="41" t="s">
        <v>1119</v>
      </c>
      <c r="I175" s="29" t="s">
        <v>900</v>
      </c>
      <c r="J175" s="29"/>
      <c r="K175" s="29"/>
    </row>
    <row r="176" spans="1:11" ht="12.75">
      <c r="A176" s="51">
        <f t="shared" si="3"/>
        <v>15</v>
      </c>
      <c r="B176" s="72" t="s">
        <v>101</v>
      </c>
      <c r="C176" s="15" t="s">
        <v>102</v>
      </c>
      <c r="D176" s="116">
        <v>37971</v>
      </c>
      <c r="E176" s="85">
        <v>38489</v>
      </c>
      <c r="F176" s="64">
        <v>7.764</v>
      </c>
      <c r="G176" s="15" t="s">
        <v>2276</v>
      </c>
      <c r="H176" s="15" t="s">
        <v>1119</v>
      </c>
      <c r="I176" s="29" t="s">
        <v>900</v>
      </c>
      <c r="J176" s="29"/>
      <c r="K176" s="29"/>
    </row>
    <row r="177" spans="1:11" ht="24">
      <c r="A177" s="51">
        <f t="shared" si="3"/>
        <v>16</v>
      </c>
      <c r="B177" s="35" t="s">
        <v>1412</v>
      </c>
      <c r="C177" s="15" t="s">
        <v>98</v>
      </c>
      <c r="D177" s="86">
        <v>38484</v>
      </c>
      <c r="E177" s="87">
        <v>38629</v>
      </c>
      <c r="F177" s="78">
        <v>19.5587</v>
      </c>
      <c r="G177" s="15" t="s">
        <v>2093</v>
      </c>
      <c r="H177" s="15" t="s">
        <v>1119</v>
      </c>
      <c r="I177" s="29" t="s">
        <v>900</v>
      </c>
      <c r="J177" s="29"/>
      <c r="K177" s="29"/>
    </row>
    <row r="178" ht="12.75">
      <c r="F178" s="382">
        <f>SUM(F162:F177)</f>
        <v>154.72610000000003</v>
      </c>
    </row>
    <row r="179" ht="15">
      <c r="A179" s="140" t="s">
        <v>2049</v>
      </c>
    </row>
    <row r="180" spans="1:11" ht="36">
      <c r="A180" s="51">
        <v>1</v>
      </c>
      <c r="B180" s="72" t="s">
        <v>411</v>
      </c>
      <c r="C180" s="15" t="s">
        <v>942</v>
      </c>
      <c r="D180" s="85">
        <v>38050</v>
      </c>
      <c r="E180" s="67">
        <v>39070</v>
      </c>
      <c r="F180" s="69">
        <v>5.1931</v>
      </c>
      <c r="G180" s="15" t="s">
        <v>2276</v>
      </c>
      <c r="H180" s="15" t="s">
        <v>1119</v>
      </c>
      <c r="I180" s="336" t="s">
        <v>900</v>
      </c>
      <c r="J180" s="15" t="s">
        <v>1662</v>
      </c>
      <c r="K180" s="15" t="s">
        <v>974</v>
      </c>
    </row>
  </sheetData>
  <mergeCells count="137">
    <mergeCell ref="J160:J161"/>
    <mergeCell ref="K160:K161"/>
    <mergeCell ref="J131:J132"/>
    <mergeCell ref="K131:K132"/>
    <mergeCell ref="A160:A161"/>
    <mergeCell ref="B160:B161"/>
    <mergeCell ref="C160:C161"/>
    <mergeCell ref="F160:F161"/>
    <mergeCell ref="G131:H131"/>
    <mergeCell ref="I131:I132"/>
    <mergeCell ref="D160:D161"/>
    <mergeCell ref="E160:E161"/>
    <mergeCell ref="G160:H160"/>
    <mergeCell ref="I160:I161"/>
    <mergeCell ref="A131:A132"/>
    <mergeCell ref="B131:B132"/>
    <mergeCell ref="C131:C132"/>
    <mergeCell ref="F131:F132"/>
    <mergeCell ref="D131:D132"/>
    <mergeCell ref="E131:E132"/>
    <mergeCell ref="G125:H125"/>
    <mergeCell ref="I125:I126"/>
    <mergeCell ref="J125:J126"/>
    <mergeCell ref="K125:K126"/>
    <mergeCell ref="A125:A126"/>
    <mergeCell ref="B125:B126"/>
    <mergeCell ref="C125:C126"/>
    <mergeCell ref="F125:F126"/>
    <mergeCell ref="D125:D126"/>
    <mergeCell ref="E125:E126"/>
    <mergeCell ref="G118:H118"/>
    <mergeCell ref="I118:I120"/>
    <mergeCell ref="J118:J120"/>
    <mergeCell ref="K118:K120"/>
    <mergeCell ref="G119:G120"/>
    <mergeCell ref="H119:H120"/>
    <mergeCell ref="A118:A120"/>
    <mergeCell ref="B118:B120"/>
    <mergeCell ref="C118:C120"/>
    <mergeCell ref="F118:F120"/>
    <mergeCell ref="D118:D120"/>
    <mergeCell ref="E118:E120"/>
    <mergeCell ref="G110:H110"/>
    <mergeCell ref="I110:I112"/>
    <mergeCell ref="J110:J112"/>
    <mergeCell ref="K110:K112"/>
    <mergeCell ref="G111:G112"/>
    <mergeCell ref="H111:H112"/>
    <mergeCell ref="A110:A112"/>
    <mergeCell ref="B110:B112"/>
    <mergeCell ref="C110:C112"/>
    <mergeCell ref="F110:F112"/>
    <mergeCell ref="D110:D112"/>
    <mergeCell ref="E110:E112"/>
    <mergeCell ref="G103:H103"/>
    <mergeCell ref="I103:I105"/>
    <mergeCell ref="J103:J105"/>
    <mergeCell ref="K103:K105"/>
    <mergeCell ref="G104:G105"/>
    <mergeCell ref="H104:H105"/>
    <mergeCell ref="A103:A105"/>
    <mergeCell ref="B103:B105"/>
    <mergeCell ref="C103:C105"/>
    <mergeCell ref="F103:F105"/>
    <mergeCell ref="D103:D105"/>
    <mergeCell ref="E103:E105"/>
    <mergeCell ref="G49:H49"/>
    <mergeCell ref="I49:I51"/>
    <mergeCell ref="J49:J51"/>
    <mergeCell ref="K49:K51"/>
    <mergeCell ref="G50:G51"/>
    <mergeCell ref="H50:H51"/>
    <mergeCell ref="A49:A51"/>
    <mergeCell ref="B49:B51"/>
    <mergeCell ref="C49:C51"/>
    <mergeCell ref="F49:F51"/>
    <mergeCell ref="D49:D51"/>
    <mergeCell ref="E49:E51"/>
    <mergeCell ref="I38:I40"/>
    <mergeCell ref="J38:J40"/>
    <mergeCell ref="K38:K40"/>
    <mergeCell ref="G39:G40"/>
    <mergeCell ref="H39:H40"/>
    <mergeCell ref="K32:K34"/>
    <mergeCell ref="G33:G34"/>
    <mergeCell ref="H33:H34"/>
    <mergeCell ref="A38:A40"/>
    <mergeCell ref="B38:B40"/>
    <mergeCell ref="C38:C40"/>
    <mergeCell ref="F38:F40"/>
    <mergeCell ref="D38:D40"/>
    <mergeCell ref="E38:E40"/>
    <mergeCell ref="G38:H38"/>
    <mergeCell ref="A32:A34"/>
    <mergeCell ref="B32:B34"/>
    <mergeCell ref="C32:C34"/>
    <mergeCell ref="F32:F34"/>
    <mergeCell ref="I24:I26"/>
    <mergeCell ref="J24:J26"/>
    <mergeCell ref="K24:K26"/>
    <mergeCell ref="G25:G26"/>
    <mergeCell ref="H25:H26"/>
    <mergeCell ref="K18:K20"/>
    <mergeCell ref="G19:G20"/>
    <mergeCell ref="H19:H20"/>
    <mergeCell ref="A24:A26"/>
    <mergeCell ref="B24:B26"/>
    <mergeCell ref="C24:C26"/>
    <mergeCell ref="F24:F26"/>
    <mergeCell ref="D24:D26"/>
    <mergeCell ref="E24:E26"/>
    <mergeCell ref="G24:H24"/>
    <mergeCell ref="L9:U9"/>
    <mergeCell ref="A18:A20"/>
    <mergeCell ref="B18:B20"/>
    <mergeCell ref="C18:C20"/>
    <mergeCell ref="F18:F20"/>
    <mergeCell ref="D18:D20"/>
    <mergeCell ref="E18:E20"/>
    <mergeCell ref="G18:H18"/>
    <mergeCell ref="I18:I20"/>
    <mergeCell ref="J18:J20"/>
    <mergeCell ref="G6:H6"/>
    <mergeCell ref="I6:I7"/>
    <mergeCell ref="J6:J7"/>
    <mergeCell ref="K6:K7"/>
    <mergeCell ref="A6:A7"/>
    <mergeCell ref="B6:B7"/>
    <mergeCell ref="C6:C7"/>
    <mergeCell ref="F6:F7"/>
    <mergeCell ref="D6:D7"/>
    <mergeCell ref="E6:E7"/>
    <mergeCell ref="J32:J34"/>
    <mergeCell ref="D32:D34"/>
    <mergeCell ref="E32:E34"/>
    <mergeCell ref="G32:H32"/>
    <mergeCell ref="I32:I34"/>
  </mergeCells>
  <printOptions horizontalCentered="1"/>
  <pageMargins left="0.25" right="0.25" top="0.75" bottom="1.25" header="0.5" footer="0.5"/>
  <pageSetup horizontalDpi="300" verticalDpi="300" orientation="landscape" paperSize="9" scale="85" r:id="rId1"/>
  <headerFooter alignWithMargins="0">
    <oddHeader>&amp;R&amp;"Arial,Italic"&amp;9ANNEX  E Page &amp;P of &amp;N</oddHeader>
    <oddFooter>&amp;L&amp;9COPYRIGHT
ALL RIGHTS RESERVED
MINES AND GEOSCIENCES BUREAU
(2013)&amp;CPage &amp;P of &amp;N</oddFooter>
  </headerFooter>
  <rowBreaks count="3" manualBreakCount="3">
    <brk id="30" max="10" man="1"/>
    <brk id="129" max="10" man="1"/>
    <brk id="157" max="10" man="1"/>
  </rowBreaks>
</worksheet>
</file>

<file path=xl/worksheets/sheet7.xml><?xml version="1.0" encoding="utf-8"?>
<worksheet xmlns="http://schemas.openxmlformats.org/spreadsheetml/2006/main" xmlns:r="http://schemas.openxmlformats.org/officeDocument/2006/relationships">
  <dimension ref="A1:U101"/>
  <sheetViews>
    <sheetView workbookViewId="0" topLeftCell="A54">
      <selection activeCell="G71" sqref="G71"/>
    </sheetView>
  </sheetViews>
  <sheetFormatPr defaultColWidth="9.140625" defaultRowHeight="12.75"/>
  <cols>
    <col min="1" max="1" width="3.57421875" style="0" customWidth="1"/>
    <col min="2" max="2" width="14.7109375" style="0" customWidth="1"/>
    <col min="3" max="3" width="30.140625" style="0" customWidth="1"/>
    <col min="4" max="4" width="16.140625" style="0" customWidth="1"/>
    <col min="5" max="5" width="17.57421875" style="0" customWidth="1"/>
    <col min="6" max="6" width="15.00390625" style="0" customWidth="1"/>
    <col min="7" max="7" width="15.140625" style="0" customWidth="1"/>
    <col min="8" max="8" width="13.421875" style="0" customWidth="1"/>
    <col min="9" max="9" width="16.140625" style="0" customWidth="1"/>
    <col min="10" max="10" width="20.8515625" style="0" customWidth="1"/>
    <col min="11" max="11" width="24.421875" style="0" customWidth="1"/>
    <col min="12" max="21" width="4.140625" style="0" customWidth="1"/>
  </cols>
  <sheetData>
    <row r="1" spans="1:10" ht="12.75">
      <c r="A1" s="11" t="s">
        <v>623</v>
      </c>
      <c r="B1" s="14"/>
      <c r="C1" s="14"/>
      <c r="D1" s="14"/>
      <c r="E1" s="14"/>
      <c r="F1" s="14"/>
      <c r="G1" s="14"/>
      <c r="H1" s="14"/>
      <c r="I1" s="14"/>
      <c r="J1" s="14"/>
    </row>
    <row r="2" spans="1:10" ht="12.75">
      <c r="A2" s="12" t="str">
        <f>Summary!A3</f>
        <v>FOR MONTH OF JANUARY, 2013</v>
      </c>
      <c r="B2" s="14"/>
      <c r="C2" s="14"/>
      <c r="D2" s="14"/>
      <c r="E2" s="14"/>
      <c r="F2" s="14"/>
      <c r="G2" s="14"/>
      <c r="H2" s="14"/>
      <c r="I2" s="14"/>
      <c r="J2" s="14"/>
    </row>
    <row r="3" spans="1:10" ht="12.75">
      <c r="A3" s="11" t="s">
        <v>381</v>
      </c>
      <c r="B3" s="14"/>
      <c r="C3" s="14"/>
      <c r="D3" s="14"/>
      <c r="E3" s="14"/>
      <c r="F3" s="14"/>
      <c r="G3" s="14"/>
      <c r="H3" s="14"/>
      <c r="I3" s="14"/>
      <c r="J3" s="14"/>
    </row>
    <row r="4" spans="1:10" ht="12.75">
      <c r="A4" s="11"/>
      <c r="B4" s="14"/>
      <c r="C4" s="14"/>
      <c r="D4" s="14"/>
      <c r="E4" s="14"/>
      <c r="F4" s="14"/>
      <c r="G4" s="14"/>
      <c r="H4" s="14"/>
      <c r="I4" s="14"/>
      <c r="J4" s="14"/>
    </row>
    <row r="5" spans="1:10" ht="12.75">
      <c r="A5" s="5" t="s">
        <v>633</v>
      </c>
      <c r="B5" s="14"/>
      <c r="C5" s="14"/>
      <c r="D5" s="14"/>
      <c r="E5" s="14"/>
      <c r="F5" s="14"/>
      <c r="G5" s="14"/>
      <c r="H5" s="14"/>
      <c r="I5" s="14"/>
      <c r="J5" s="14"/>
    </row>
    <row r="6" spans="1:11" ht="12.75">
      <c r="A6" s="421" t="s">
        <v>493</v>
      </c>
      <c r="B6" s="419" t="s">
        <v>863</v>
      </c>
      <c r="C6" s="423" t="s">
        <v>198</v>
      </c>
      <c r="D6" s="419" t="s">
        <v>548</v>
      </c>
      <c r="E6" s="423" t="s">
        <v>2327</v>
      </c>
      <c r="F6" s="423"/>
      <c r="G6" s="419" t="s">
        <v>257</v>
      </c>
      <c r="H6" s="419"/>
      <c r="I6" s="419" t="s">
        <v>2188</v>
      </c>
      <c r="J6" s="419" t="s">
        <v>199</v>
      </c>
      <c r="K6" s="419" t="s">
        <v>1503</v>
      </c>
    </row>
    <row r="7" spans="1:11" ht="12.75">
      <c r="A7" s="422"/>
      <c r="B7" s="420"/>
      <c r="C7" s="420"/>
      <c r="D7" s="420"/>
      <c r="E7" s="420"/>
      <c r="F7" s="420"/>
      <c r="G7" s="121" t="s">
        <v>478</v>
      </c>
      <c r="H7" s="121" t="s">
        <v>1504</v>
      </c>
      <c r="I7" s="420"/>
      <c r="J7" s="420"/>
      <c r="K7" s="420"/>
    </row>
    <row r="8" spans="1:11" ht="15">
      <c r="A8" s="132" t="s">
        <v>6</v>
      </c>
      <c r="B8" s="79"/>
      <c r="C8" s="79"/>
      <c r="D8" s="79"/>
      <c r="E8" s="79"/>
      <c r="F8" s="79"/>
      <c r="G8" s="79"/>
      <c r="H8" s="79"/>
      <c r="I8" s="79"/>
      <c r="J8" s="79"/>
      <c r="K8" s="68"/>
    </row>
    <row r="9" spans="1:21" ht="15">
      <c r="A9" s="132" t="s">
        <v>1001</v>
      </c>
      <c r="B9" s="79"/>
      <c r="C9" s="79"/>
      <c r="D9" s="79"/>
      <c r="E9" s="79"/>
      <c r="F9" s="79"/>
      <c r="G9" s="79"/>
      <c r="H9" s="79"/>
      <c r="I9" s="79"/>
      <c r="J9" s="79"/>
      <c r="K9" s="68"/>
      <c r="L9" s="428" t="s">
        <v>954</v>
      </c>
      <c r="M9" s="429"/>
      <c r="N9" s="429"/>
      <c r="O9" s="429"/>
      <c r="P9" s="429"/>
      <c r="Q9" s="429"/>
      <c r="R9" s="429"/>
      <c r="S9" s="429"/>
      <c r="T9" s="429"/>
      <c r="U9" s="430"/>
    </row>
    <row r="10" spans="1:21" ht="15">
      <c r="A10" s="132" t="s">
        <v>290</v>
      </c>
      <c r="B10" s="79"/>
      <c r="C10" s="79"/>
      <c r="D10" s="79"/>
      <c r="E10" s="79"/>
      <c r="F10" s="79"/>
      <c r="G10" s="79"/>
      <c r="H10" s="79"/>
      <c r="I10" s="79"/>
      <c r="J10" s="79"/>
      <c r="K10" s="68"/>
      <c r="L10" s="22">
        <v>1</v>
      </c>
      <c r="M10" s="1">
        <v>2</v>
      </c>
      <c r="N10" s="1">
        <v>3</v>
      </c>
      <c r="O10" s="1">
        <v>4</v>
      </c>
      <c r="P10" s="1">
        <v>5</v>
      </c>
      <c r="Q10" s="1">
        <v>6</v>
      </c>
      <c r="R10" s="1">
        <v>7</v>
      </c>
      <c r="S10" s="1">
        <v>8</v>
      </c>
      <c r="T10" s="1">
        <v>9</v>
      </c>
      <c r="U10" s="1">
        <v>10</v>
      </c>
    </row>
    <row r="11" spans="1:12" ht="24">
      <c r="A11" s="51">
        <v>1</v>
      </c>
      <c r="B11" s="40" t="s">
        <v>299</v>
      </c>
      <c r="C11" s="16" t="s">
        <v>634</v>
      </c>
      <c r="D11" s="69"/>
      <c r="E11" s="87">
        <v>39689</v>
      </c>
      <c r="F11" s="68"/>
      <c r="G11" s="16" t="s">
        <v>1904</v>
      </c>
      <c r="H11" s="31" t="s">
        <v>1119</v>
      </c>
      <c r="I11" s="356" t="s">
        <v>51</v>
      </c>
      <c r="J11" s="15"/>
      <c r="K11" s="15"/>
      <c r="L11">
        <v>1</v>
      </c>
    </row>
    <row r="12" spans="1:12" ht="12.75">
      <c r="A12" s="51">
        <f>A11+1</f>
        <v>2</v>
      </c>
      <c r="B12" s="40" t="s">
        <v>1406</v>
      </c>
      <c r="C12" s="16" t="s">
        <v>914</v>
      </c>
      <c r="D12" s="69"/>
      <c r="E12" s="87">
        <v>40708</v>
      </c>
      <c r="F12" s="68"/>
      <c r="G12" s="16" t="s">
        <v>670</v>
      </c>
      <c r="H12" s="31" t="s">
        <v>1119</v>
      </c>
      <c r="I12" s="356" t="s">
        <v>34</v>
      </c>
      <c r="J12" s="15"/>
      <c r="K12" s="15"/>
      <c r="L12">
        <v>1</v>
      </c>
    </row>
    <row r="13" spans="1:12" ht="24">
      <c r="A13" s="51">
        <f>A12+1</f>
        <v>3</v>
      </c>
      <c r="B13" s="31" t="s">
        <v>1846</v>
      </c>
      <c r="C13" s="60" t="s">
        <v>1848</v>
      </c>
      <c r="D13" s="69"/>
      <c r="E13" s="85">
        <v>41180</v>
      </c>
      <c r="F13" s="68"/>
      <c r="G13" s="15" t="s">
        <v>1251</v>
      </c>
      <c r="H13" s="15" t="s">
        <v>1119</v>
      </c>
      <c r="I13" s="16" t="s">
        <v>1847</v>
      </c>
      <c r="J13" s="15"/>
      <c r="K13" s="15"/>
      <c r="L13">
        <v>1</v>
      </c>
    </row>
    <row r="14" spans="10:12" ht="12.75">
      <c r="J14" s="113"/>
      <c r="K14" s="113"/>
      <c r="L14">
        <f>SUM(L11:L13)</f>
        <v>3</v>
      </c>
    </row>
    <row r="15" spans="1:11" ht="12.75">
      <c r="A15" s="207"/>
      <c r="B15" s="230"/>
      <c r="C15" s="177"/>
      <c r="D15" s="240"/>
      <c r="E15" s="229"/>
      <c r="F15" s="3"/>
      <c r="G15" s="113"/>
      <c r="H15" s="113"/>
      <c r="I15" s="3"/>
      <c r="J15" s="113"/>
      <c r="K15" s="113"/>
    </row>
    <row r="16" spans="2:11" ht="15">
      <c r="B16" s="6" t="s">
        <v>2234</v>
      </c>
      <c r="C16" s="82"/>
      <c r="D16" s="125"/>
      <c r="E16" s="13"/>
      <c r="F16" s="92"/>
      <c r="G16" s="126"/>
      <c r="H16" s="127"/>
      <c r="I16" s="126"/>
      <c r="J16" s="128"/>
      <c r="K16" s="113"/>
    </row>
    <row r="17" spans="2:11" ht="12.75">
      <c r="B17" s="13" t="s">
        <v>1505</v>
      </c>
      <c r="C17" s="82"/>
      <c r="D17" s="125"/>
      <c r="E17" s="13"/>
      <c r="F17" s="92"/>
      <c r="G17" s="126"/>
      <c r="H17" s="127"/>
      <c r="I17" s="126"/>
      <c r="J17" s="128"/>
      <c r="K17" s="113"/>
    </row>
    <row r="18" spans="2:11" ht="15">
      <c r="B18" s="6" t="s">
        <v>1002</v>
      </c>
      <c r="C18" s="82"/>
      <c r="D18" s="125"/>
      <c r="E18" s="13"/>
      <c r="F18" s="92"/>
      <c r="G18" s="126"/>
      <c r="H18" s="127"/>
      <c r="I18" s="126"/>
      <c r="J18" s="128"/>
      <c r="K18" s="113"/>
    </row>
    <row r="19" spans="2:11" ht="15">
      <c r="B19" s="6" t="s">
        <v>288</v>
      </c>
      <c r="C19" s="82"/>
      <c r="D19" s="125"/>
      <c r="E19" s="13"/>
      <c r="F19" s="92"/>
      <c r="G19" s="126"/>
      <c r="H19" s="127"/>
      <c r="I19" s="126"/>
      <c r="J19" s="128"/>
      <c r="K19" s="113"/>
    </row>
    <row r="20" spans="1:11" ht="12.75">
      <c r="A20" s="421" t="s">
        <v>493</v>
      </c>
      <c r="B20" s="419" t="s">
        <v>863</v>
      </c>
      <c r="C20" s="423" t="s">
        <v>198</v>
      </c>
      <c r="D20" s="419" t="s">
        <v>548</v>
      </c>
      <c r="E20" s="423" t="s">
        <v>2327</v>
      </c>
      <c r="F20" s="433" t="s">
        <v>492</v>
      </c>
      <c r="G20" s="419" t="s">
        <v>257</v>
      </c>
      <c r="H20" s="419"/>
      <c r="I20" s="419" t="s">
        <v>2188</v>
      </c>
      <c r="J20" s="419" t="s">
        <v>199</v>
      </c>
      <c r="K20" s="419" t="s">
        <v>1503</v>
      </c>
    </row>
    <row r="21" spans="1:11" ht="12.75">
      <c r="A21" s="422"/>
      <c r="B21" s="420"/>
      <c r="C21" s="420"/>
      <c r="D21" s="420"/>
      <c r="E21" s="420"/>
      <c r="F21" s="434"/>
      <c r="G21" s="419" t="s">
        <v>478</v>
      </c>
      <c r="H21" s="419" t="s">
        <v>1504</v>
      </c>
      <c r="I21" s="420"/>
      <c r="J21" s="420"/>
      <c r="K21" s="420"/>
    </row>
    <row r="22" spans="1:11" ht="12.75">
      <c r="A22" s="432"/>
      <c r="B22" s="431"/>
      <c r="C22" s="431"/>
      <c r="D22" s="431"/>
      <c r="E22" s="431"/>
      <c r="F22" s="431"/>
      <c r="G22" s="419"/>
      <c r="H22" s="419"/>
      <c r="I22" s="431"/>
      <c r="J22" s="431"/>
      <c r="K22" s="431"/>
    </row>
    <row r="23" spans="1:12" ht="12.75">
      <c r="A23" s="51"/>
      <c r="B23" s="68" t="s">
        <v>1505</v>
      </c>
      <c r="C23" s="16"/>
      <c r="D23" s="69"/>
      <c r="E23" s="87"/>
      <c r="F23" s="87"/>
      <c r="G23" s="16"/>
      <c r="H23" s="31"/>
      <c r="I23" s="356"/>
      <c r="J23" s="15"/>
      <c r="K23" s="15"/>
      <c r="L23">
        <v>1</v>
      </c>
    </row>
    <row r="25" spans="2:3" ht="15">
      <c r="B25" s="6" t="s">
        <v>2210</v>
      </c>
      <c r="C25" s="82"/>
    </row>
    <row r="26" spans="1:11" ht="12.75">
      <c r="A26" s="421" t="s">
        <v>493</v>
      </c>
      <c r="B26" s="419" t="s">
        <v>863</v>
      </c>
      <c r="C26" s="423" t="s">
        <v>198</v>
      </c>
      <c r="D26" s="419" t="s">
        <v>548</v>
      </c>
      <c r="E26" s="423" t="s">
        <v>2327</v>
      </c>
      <c r="F26" s="423" t="s">
        <v>984</v>
      </c>
      <c r="G26" s="419" t="s">
        <v>257</v>
      </c>
      <c r="H26" s="419"/>
      <c r="I26" s="419" t="s">
        <v>2188</v>
      </c>
      <c r="J26" s="419" t="s">
        <v>199</v>
      </c>
      <c r="K26" s="419" t="s">
        <v>1503</v>
      </c>
    </row>
    <row r="27" spans="1:11" ht="12.75">
      <c r="A27" s="422"/>
      <c r="B27" s="420"/>
      <c r="C27" s="420"/>
      <c r="D27" s="420"/>
      <c r="E27" s="420"/>
      <c r="F27" s="420"/>
      <c r="G27" s="419" t="s">
        <v>478</v>
      </c>
      <c r="H27" s="419" t="s">
        <v>1504</v>
      </c>
      <c r="I27" s="420"/>
      <c r="J27" s="420"/>
      <c r="K27" s="420"/>
    </row>
    <row r="28" spans="1:11" ht="12.75">
      <c r="A28" s="432"/>
      <c r="B28" s="431"/>
      <c r="C28" s="431"/>
      <c r="D28" s="431"/>
      <c r="E28" s="431"/>
      <c r="F28" s="431"/>
      <c r="G28" s="419"/>
      <c r="H28" s="419"/>
      <c r="I28" s="431"/>
      <c r="J28" s="431"/>
      <c r="K28" s="431"/>
    </row>
    <row r="29" spans="1:11" ht="12.75">
      <c r="A29" s="51"/>
      <c r="B29" s="68" t="s">
        <v>1505</v>
      </c>
      <c r="C29" s="16"/>
      <c r="D29" s="69"/>
      <c r="E29" s="87"/>
      <c r="F29" s="87"/>
      <c r="G29" s="16"/>
      <c r="H29" s="31"/>
      <c r="I29" s="356"/>
      <c r="J29" s="15"/>
      <c r="K29" s="15"/>
    </row>
    <row r="30" spans="2:11" ht="15">
      <c r="B30" s="6" t="s">
        <v>284</v>
      </c>
      <c r="C30" s="82"/>
      <c r="D30" s="125"/>
      <c r="E30" s="13"/>
      <c r="F30" s="92"/>
      <c r="G30" s="126"/>
      <c r="H30" s="127"/>
      <c r="I30" s="126"/>
      <c r="J30" s="128"/>
      <c r="K30" s="113"/>
    </row>
    <row r="31" spans="1:11" ht="12.75">
      <c r="A31" s="421" t="s">
        <v>493</v>
      </c>
      <c r="B31" s="419" t="s">
        <v>863</v>
      </c>
      <c r="C31" s="423" t="s">
        <v>198</v>
      </c>
      <c r="D31" s="419" t="s">
        <v>548</v>
      </c>
      <c r="E31" s="423" t="s">
        <v>2327</v>
      </c>
      <c r="F31" s="433" t="s">
        <v>2208</v>
      </c>
      <c r="G31" s="419" t="s">
        <v>257</v>
      </c>
      <c r="H31" s="419"/>
      <c r="I31" s="419" t="s">
        <v>2188</v>
      </c>
      <c r="J31" s="419" t="s">
        <v>199</v>
      </c>
      <c r="K31" s="419" t="s">
        <v>1503</v>
      </c>
    </row>
    <row r="32" spans="1:11" ht="12.75">
      <c r="A32" s="422"/>
      <c r="B32" s="420"/>
      <c r="C32" s="420"/>
      <c r="D32" s="420"/>
      <c r="E32" s="420"/>
      <c r="F32" s="434"/>
      <c r="G32" s="419" t="s">
        <v>478</v>
      </c>
      <c r="H32" s="419" t="s">
        <v>1504</v>
      </c>
      <c r="I32" s="420"/>
      <c r="J32" s="420"/>
      <c r="K32" s="420"/>
    </row>
    <row r="33" spans="1:11" ht="12.75">
      <c r="A33" s="432"/>
      <c r="B33" s="431"/>
      <c r="C33" s="431"/>
      <c r="D33" s="431"/>
      <c r="E33" s="431"/>
      <c r="F33" s="431"/>
      <c r="G33" s="419"/>
      <c r="H33" s="419"/>
      <c r="I33" s="431"/>
      <c r="J33" s="431"/>
      <c r="K33" s="431"/>
    </row>
    <row r="34" spans="1:11" ht="12.75">
      <c r="A34" s="68"/>
      <c r="B34" s="68" t="s">
        <v>1505</v>
      </c>
      <c r="C34" s="68"/>
      <c r="D34" s="68"/>
      <c r="E34" s="68"/>
      <c r="F34" s="68"/>
      <c r="G34" s="68"/>
      <c r="H34" s="68"/>
      <c r="I34" s="68"/>
      <c r="J34" s="68"/>
      <c r="K34" s="68"/>
    </row>
    <row r="36" spans="2:11" ht="15">
      <c r="B36" s="6" t="s">
        <v>286</v>
      </c>
      <c r="C36" s="82"/>
      <c r="D36" s="125"/>
      <c r="E36" s="13"/>
      <c r="F36" s="92"/>
      <c r="G36" s="126"/>
      <c r="H36" s="127"/>
      <c r="I36" s="126"/>
      <c r="J36" s="128"/>
      <c r="K36" s="113"/>
    </row>
    <row r="37" spans="1:11" ht="12.75">
      <c r="A37" s="421" t="s">
        <v>493</v>
      </c>
      <c r="B37" s="419" t="s">
        <v>863</v>
      </c>
      <c r="C37" s="423" t="s">
        <v>198</v>
      </c>
      <c r="D37" s="419" t="s">
        <v>548</v>
      </c>
      <c r="E37" s="423" t="s">
        <v>2327</v>
      </c>
      <c r="F37" s="433" t="s">
        <v>287</v>
      </c>
      <c r="G37" s="419" t="s">
        <v>257</v>
      </c>
      <c r="H37" s="419"/>
      <c r="I37" s="419" t="s">
        <v>2188</v>
      </c>
      <c r="J37" s="419" t="s">
        <v>199</v>
      </c>
      <c r="K37" s="419" t="s">
        <v>1503</v>
      </c>
    </row>
    <row r="38" spans="1:11" ht="12.75">
      <c r="A38" s="422"/>
      <c r="B38" s="420"/>
      <c r="C38" s="420"/>
      <c r="D38" s="420"/>
      <c r="E38" s="420"/>
      <c r="F38" s="434"/>
      <c r="G38" s="419" t="s">
        <v>478</v>
      </c>
      <c r="H38" s="419" t="s">
        <v>1504</v>
      </c>
      <c r="I38" s="420"/>
      <c r="J38" s="420"/>
      <c r="K38" s="420"/>
    </row>
    <row r="39" spans="1:11" ht="12.75">
      <c r="A39" s="432"/>
      <c r="B39" s="431"/>
      <c r="C39" s="431"/>
      <c r="D39" s="431"/>
      <c r="E39" s="431"/>
      <c r="F39" s="431"/>
      <c r="G39" s="419"/>
      <c r="H39" s="419"/>
      <c r="I39" s="431"/>
      <c r="J39" s="431"/>
      <c r="K39" s="431"/>
    </row>
    <row r="40" spans="1:11" ht="12.75">
      <c r="A40" s="68"/>
      <c r="B40" s="68" t="s">
        <v>1505</v>
      </c>
      <c r="C40" s="68"/>
      <c r="D40" s="68"/>
      <c r="E40" s="68"/>
      <c r="F40" s="68"/>
      <c r="G40" s="68"/>
      <c r="H40" s="68"/>
      <c r="I40" s="68"/>
      <c r="J40" s="68"/>
      <c r="K40" s="68"/>
    </row>
    <row r="42" spans="2:11" ht="15">
      <c r="B42" s="6" t="s">
        <v>285</v>
      </c>
      <c r="C42" s="82"/>
      <c r="D42" s="125"/>
      <c r="E42" s="13"/>
      <c r="F42" s="92"/>
      <c r="G42" s="126"/>
      <c r="H42" s="127"/>
      <c r="I42" s="126"/>
      <c r="J42" s="128"/>
      <c r="K42" s="113"/>
    </row>
    <row r="43" spans="1:11" ht="12.75">
      <c r="A43" s="421" t="s">
        <v>493</v>
      </c>
      <c r="B43" s="419" t="s">
        <v>863</v>
      </c>
      <c r="C43" s="423" t="s">
        <v>198</v>
      </c>
      <c r="D43" s="419" t="s">
        <v>548</v>
      </c>
      <c r="E43" s="423" t="s">
        <v>2327</v>
      </c>
      <c r="F43" s="433" t="s">
        <v>287</v>
      </c>
      <c r="G43" s="419" t="s">
        <v>257</v>
      </c>
      <c r="H43" s="419"/>
      <c r="I43" s="419" t="s">
        <v>2188</v>
      </c>
      <c r="J43" s="419" t="s">
        <v>199</v>
      </c>
      <c r="K43" s="419" t="s">
        <v>1503</v>
      </c>
    </row>
    <row r="44" spans="1:11" ht="12.75">
      <c r="A44" s="422"/>
      <c r="B44" s="420"/>
      <c r="C44" s="420"/>
      <c r="D44" s="420"/>
      <c r="E44" s="420"/>
      <c r="F44" s="434"/>
      <c r="G44" s="419" t="s">
        <v>478</v>
      </c>
      <c r="H44" s="419" t="s">
        <v>1504</v>
      </c>
      <c r="I44" s="420"/>
      <c r="J44" s="420"/>
      <c r="K44" s="420"/>
    </row>
    <row r="45" spans="1:11" ht="12.75">
      <c r="A45" s="432"/>
      <c r="B45" s="431"/>
      <c r="C45" s="431"/>
      <c r="D45" s="431"/>
      <c r="E45" s="431"/>
      <c r="F45" s="431"/>
      <c r="G45" s="419"/>
      <c r="H45" s="419"/>
      <c r="I45" s="431"/>
      <c r="J45" s="431"/>
      <c r="K45" s="431"/>
    </row>
    <row r="46" spans="1:11" ht="24">
      <c r="A46" s="51">
        <v>1</v>
      </c>
      <c r="B46" s="40" t="s">
        <v>1070</v>
      </c>
      <c r="C46" s="16" t="s">
        <v>1071</v>
      </c>
      <c r="D46" s="69"/>
      <c r="E46" s="87">
        <v>40682</v>
      </c>
      <c r="F46" s="87">
        <v>41113</v>
      </c>
      <c r="G46" s="16" t="s">
        <v>1073</v>
      </c>
      <c r="H46" s="31" t="s">
        <v>1119</v>
      </c>
      <c r="I46" s="356" t="s">
        <v>219</v>
      </c>
      <c r="J46" s="15"/>
      <c r="K46" s="15" t="s">
        <v>436</v>
      </c>
    </row>
    <row r="48" spans="1:11" ht="15">
      <c r="A48" s="6" t="s">
        <v>1443</v>
      </c>
      <c r="B48" s="6"/>
      <c r="C48" s="82"/>
      <c r="D48" s="125"/>
      <c r="E48" s="13"/>
      <c r="F48" s="92"/>
      <c r="G48" s="126"/>
      <c r="H48" s="127"/>
      <c r="I48" s="126"/>
      <c r="J48" s="128"/>
      <c r="K48" s="113"/>
    </row>
    <row r="49" spans="1:11" ht="12.75">
      <c r="A49" s="421" t="s">
        <v>493</v>
      </c>
      <c r="B49" s="419" t="s">
        <v>863</v>
      </c>
      <c r="C49" s="423" t="s">
        <v>198</v>
      </c>
      <c r="D49" s="419" t="s">
        <v>548</v>
      </c>
      <c r="E49" s="423" t="s">
        <v>2327</v>
      </c>
      <c r="F49" s="433" t="s">
        <v>1445</v>
      </c>
      <c r="G49" s="419" t="s">
        <v>257</v>
      </c>
      <c r="H49" s="419"/>
      <c r="I49" s="419" t="s">
        <v>2188</v>
      </c>
      <c r="J49" s="419" t="s">
        <v>199</v>
      </c>
      <c r="K49" s="419" t="s">
        <v>1503</v>
      </c>
    </row>
    <row r="50" spans="1:11" ht="12.75">
      <c r="A50" s="422"/>
      <c r="B50" s="420"/>
      <c r="C50" s="420"/>
      <c r="D50" s="420"/>
      <c r="E50" s="420"/>
      <c r="F50" s="434"/>
      <c r="G50" s="419" t="s">
        <v>478</v>
      </c>
      <c r="H50" s="419" t="s">
        <v>1504</v>
      </c>
      <c r="I50" s="420"/>
      <c r="J50" s="420"/>
      <c r="K50" s="420"/>
    </row>
    <row r="51" spans="1:11" ht="12.75">
      <c r="A51" s="432"/>
      <c r="B51" s="431"/>
      <c r="C51" s="431"/>
      <c r="D51" s="431"/>
      <c r="E51" s="431"/>
      <c r="F51" s="431"/>
      <c r="G51" s="419"/>
      <c r="H51" s="419"/>
      <c r="I51" s="431"/>
      <c r="J51" s="431"/>
      <c r="K51" s="431"/>
    </row>
    <row r="52" spans="1:11" ht="12.75">
      <c r="A52" s="39">
        <v>1</v>
      </c>
      <c r="B52" s="57" t="s">
        <v>2329</v>
      </c>
      <c r="C52" s="369" t="s">
        <v>2331</v>
      </c>
      <c r="D52" s="90"/>
      <c r="E52" s="370">
        <v>35129</v>
      </c>
      <c r="F52" s="70"/>
      <c r="G52" s="20"/>
      <c r="H52" s="95"/>
      <c r="I52" s="44"/>
      <c r="J52" s="70"/>
      <c r="K52" s="19"/>
    </row>
    <row r="53" spans="1:11" ht="12.75">
      <c r="A53" s="51">
        <f>A52+1</f>
        <v>2</v>
      </c>
      <c r="B53" s="57" t="s">
        <v>2330</v>
      </c>
      <c r="C53" s="30" t="s">
        <v>348</v>
      </c>
      <c r="D53" s="68"/>
      <c r="E53" s="86">
        <v>35142</v>
      </c>
      <c r="F53" s="68"/>
      <c r="G53" s="68"/>
      <c r="H53" s="68"/>
      <c r="I53" s="68"/>
      <c r="J53" s="68"/>
      <c r="K53" s="68"/>
    </row>
    <row r="54" spans="1:11" ht="12.75">
      <c r="A54" s="51">
        <f>A53+1</f>
        <v>3</v>
      </c>
      <c r="B54" s="31" t="s">
        <v>353</v>
      </c>
      <c r="C54" s="16" t="s">
        <v>354</v>
      </c>
      <c r="D54" s="68"/>
      <c r="E54" s="372">
        <v>38197</v>
      </c>
      <c r="F54" s="68"/>
      <c r="G54" s="68"/>
      <c r="H54" s="68"/>
      <c r="I54" s="68"/>
      <c r="J54" s="68"/>
      <c r="K54" s="373" t="s">
        <v>355</v>
      </c>
    </row>
    <row r="55" spans="1:11" ht="15">
      <c r="A55" s="6" t="s">
        <v>1444</v>
      </c>
      <c r="B55" s="124"/>
      <c r="C55" s="82"/>
      <c r="D55" s="129"/>
      <c r="E55" s="130"/>
      <c r="F55" s="13"/>
      <c r="G55" s="113"/>
      <c r="H55" s="113"/>
      <c r="I55" s="128"/>
      <c r="J55" s="128"/>
      <c r="K55" s="113"/>
    </row>
    <row r="56" spans="1:11" ht="12.75">
      <c r="A56" s="421" t="s">
        <v>493</v>
      </c>
      <c r="B56" s="419" t="s">
        <v>863</v>
      </c>
      <c r="C56" s="423" t="s">
        <v>198</v>
      </c>
      <c r="D56" s="419" t="s">
        <v>548</v>
      </c>
      <c r="E56" s="423" t="s">
        <v>2327</v>
      </c>
      <c r="F56" s="433" t="s">
        <v>1595</v>
      </c>
      <c r="G56" s="419" t="s">
        <v>257</v>
      </c>
      <c r="H56" s="419"/>
      <c r="I56" s="419" t="s">
        <v>2188</v>
      </c>
      <c r="J56" s="419" t="s">
        <v>199</v>
      </c>
      <c r="K56" s="419" t="s">
        <v>1503</v>
      </c>
    </row>
    <row r="57" spans="1:11" ht="12.75">
      <c r="A57" s="422"/>
      <c r="B57" s="420"/>
      <c r="C57" s="420"/>
      <c r="D57" s="420"/>
      <c r="E57" s="420"/>
      <c r="F57" s="434"/>
      <c r="G57" s="419" t="s">
        <v>478</v>
      </c>
      <c r="H57" s="419" t="s">
        <v>1504</v>
      </c>
      <c r="I57" s="420"/>
      <c r="J57" s="420"/>
      <c r="K57" s="420"/>
    </row>
    <row r="58" spans="1:11" ht="12.75">
      <c r="A58" s="432"/>
      <c r="B58" s="431"/>
      <c r="C58" s="431"/>
      <c r="D58" s="431"/>
      <c r="E58" s="431"/>
      <c r="F58" s="431"/>
      <c r="G58" s="419"/>
      <c r="H58" s="419"/>
      <c r="I58" s="431"/>
      <c r="J58" s="431"/>
      <c r="K58" s="431"/>
    </row>
    <row r="59" spans="1:11" ht="12.75">
      <c r="A59" s="51"/>
      <c r="B59" s="57" t="s">
        <v>1505</v>
      </c>
      <c r="C59" s="15"/>
      <c r="D59" s="74"/>
      <c r="E59" s="85"/>
      <c r="F59" s="68"/>
      <c r="G59" s="15"/>
      <c r="H59" s="15"/>
      <c r="I59" s="68"/>
      <c r="J59" s="15"/>
      <c r="K59" s="16"/>
    </row>
    <row r="60" spans="1:11" ht="12.75">
      <c r="A60" s="3"/>
      <c r="B60" s="3"/>
      <c r="C60" s="3"/>
      <c r="D60" s="3"/>
      <c r="E60" s="3"/>
      <c r="F60" s="3"/>
      <c r="G60" s="3"/>
      <c r="H60" s="3"/>
      <c r="I60" s="3"/>
      <c r="J60" s="3"/>
      <c r="K60" s="3"/>
    </row>
    <row r="61" spans="1:11" ht="15">
      <c r="A61" s="6" t="s">
        <v>1301</v>
      </c>
      <c r="B61" s="124"/>
      <c r="C61" s="82"/>
      <c r="D61" s="129"/>
      <c r="E61" s="130"/>
      <c r="F61" s="120"/>
      <c r="G61" s="113"/>
      <c r="H61" s="113"/>
      <c r="I61" s="128"/>
      <c r="J61" s="128"/>
      <c r="K61" s="113"/>
    </row>
    <row r="62" spans="1:11" ht="12.75">
      <c r="A62" s="421" t="s">
        <v>493</v>
      </c>
      <c r="B62" s="419" t="s">
        <v>863</v>
      </c>
      <c r="C62" s="423" t="s">
        <v>198</v>
      </c>
      <c r="D62" s="419" t="s">
        <v>548</v>
      </c>
      <c r="E62" s="423" t="s">
        <v>2327</v>
      </c>
      <c r="F62" s="433" t="s">
        <v>1596</v>
      </c>
      <c r="G62" s="419" t="s">
        <v>257</v>
      </c>
      <c r="H62" s="419"/>
      <c r="I62" s="419" t="s">
        <v>2188</v>
      </c>
      <c r="J62" s="419" t="s">
        <v>199</v>
      </c>
      <c r="K62" s="419" t="s">
        <v>1503</v>
      </c>
    </row>
    <row r="63" spans="1:11" ht="12.75">
      <c r="A63" s="422"/>
      <c r="B63" s="420"/>
      <c r="C63" s="420"/>
      <c r="D63" s="420"/>
      <c r="E63" s="420"/>
      <c r="F63" s="434"/>
      <c r="G63" s="419" t="s">
        <v>478</v>
      </c>
      <c r="H63" s="419" t="s">
        <v>1504</v>
      </c>
      <c r="I63" s="420"/>
      <c r="J63" s="420"/>
      <c r="K63" s="420"/>
    </row>
    <row r="64" spans="1:11" ht="12.75">
      <c r="A64" s="432"/>
      <c r="B64" s="431"/>
      <c r="C64" s="431"/>
      <c r="D64" s="431"/>
      <c r="E64" s="431"/>
      <c r="F64" s="431"/>
      <c r="G64" s="419"/>
      <c r="H64" s="419"/>
      <c r="I64" s="431"/>
      <c r="J64" s="431"/>
      <c r="K64" s="431"/>
    </row>
    <row r="65" spans="1:11" ht="12.75">
      <c r="A65" s="68"/>
      <c r="B65" s="68" t="s">
        <v>1505</v>
      </c>
      <c r="C65" s="68"/>
      <c r="D65" s="68"/>
      <c r="E65" s="68"/>
      <c r="F65" s="68"/>
      <c r="G65" s="68"/>
      <c r="H65" s="68"/>
      <c r="I65" s="68"/>
      <c r="J65" s="68"/>
      <c r="K65" s="68"/>
    </row>
    <row r="66" spans="1:11" ht="12.75">
      <c r="A66" s="3"/>
      <c r="B66" s="3"/>
      <c r="C66" s="3"/>
      <c r="D66" s="3"/>
      <c r="E66" s="3"/>
      <c r="F66" s="3"/>
      <c r="G66" s="3"/>
      <c r="H66" s="3"/>
      <c r="I66" s="3"/>
      <c r="J66" s="3"/>
      <c r="K66" s="3"/>
    </row>
    <row r="67" spans="1:11" ht="15">
      <c r="A67" s="6" t="s">
        <v>1405</v>
      </c>
      <c r="B67" s="124"/>
      <c r="C67" s="82"/>
      <c r="D67" s="129"/>
      <c r="E67" s="130"/>
      <c r="F67" s="13"/>
      <c r="G67" s="113"/>
      <c r="H67" s="113"/>
      <c r="I67" s="128"/>
      <c r="J67" s="128"/>
      <c r="K67" s="113"/>
    </row>
    <row r="68" spans="1:11" ht="15">
      <c r="A68" s="6" t="s">
        <v>1598</v>
      </c>
      <c r="B68" s="124"/>
      <c r="C68" s="82"/>
      <c r="D68" s="129"/>
      <c r="E68" s="130"/>
      <c r="F68" s="13"/>
      <c r="G68" s="113"/>
      <c r="H68" s="113"/>
      <c r="I68" s="128"/>
      <c r="J68" s="128"/>
      <c r="K68" s="113"/>
    </row>
    <row r="69" spans="1:11" ht="12.75">
      <c r="A69" s="426" t="s">
        <v>1486</v>
      </c>
      <c r="B69" s="419" t="s">
        <v>863</v>
      </c>
      <c r="C69" s="423" t="s">
        <v>198</v>
      </c>
      <c r="D69" s="419" t="s">
        <v>548</v>
      </c>
      <c r="E69" s="423" t="s">
        <v>2327</v>
      </c>
      <c r="F69" s="423" t="s">
        <v>500</v>
      </c>
      <c r="G69" s="419" t="s">
        <v>257</v>
      </c>
      <c r="H69" s="419"/>
      <c r="I69" s="419" t="s">
        <v>2188</v>
      </c>
      <c r="J69" s="419" t="s">
        <v>199</v>
      </c>
      <c r="K69" s="419" t="s">
        <v>1503</v>
      </c>
    </row>
    <row r="70" spans="1:11" ht="12.75">
      <c r="A70" s="426"/>
      <c r="B70" s="420"/>
      <c r="C70" s="420"/>
      <c r="D70" s="420"/>
      <c r="E70" s="420"/>
      <c r="F70" s="420"/>
      <c r="G70" s="121" t="s">
        <v>478</v>
      </c>
      <c r="H70" s="121" t="s">
        <v>1504</v>
      </c>
      <c r="I70" s="420"/>
      <c r="J70" s="420"/>
      <c r="K70" s="420"/>
    </row>
    <row r="71" spans="1:11" ht="24">
      <c r="A71" s="39">
        <v>1</v>
      </c>
      <c r="B71" s="115" t="s">
        <v>1054</v>
      </c>
      <c r="C71" s="16" t="s">
        <v>1055</v>
      </c>
      <c r="D71" s="29"/>
      <c r="E71" s="86">
        <v>37199</v>
      </c>
      <c r="F71" s="116">
        <v>41263</v>
      </c>
      <c r="G71" s="79" t="s">
        <v>265</v>
      </c>
      <c r="H71" s="79" t="s">
        <v>266</v>
      </c>
      <c r="I71" s="80" t="s">
        <v>900</v>
      </c>
      <c r="J71" s="29"/>
      <c r="K71" s="16" t="s">
        <v>540</v>
      </c>
    </row>
    <row r="72" spans="1:11" ht="12.75">
      <c r="A72" s="173"/>
      <c r="B72" s="363"/>
      <c r="C72" s="82"/>
      <c r="D72" s="13"/>
      <c r="E72" s="338"/>
      <c r="F72" s="381"/>
      <c r="G72" s="7"/>
      <c r="H72" s="7"/>
      <c r="I72" s="383"/>
      <c r="J72" s="13"/>
      <c r="K72" s="82"/>
    </row>
    <row r="73" spans="1:11" ht="15">
      <c r="A73" s="6" t="s">
        <v>1599</v>
      </c>
      <c r="B73" s="124"/>
      <c r="C73" s="82"/>
      <c r="D73" s="129"/>
      <c r="E73" s="130"/>
      <c r="F73" s="13"/>
      <c r="G73" s="113"/>
      <c r="H73" s="113"/>
      <c r="I73" s="128"/>
      <c r="J73" s="128"/>
      <c r="K73" s="113"/>
    </row>
    <row r="74" spans="1:11" ht="12.75">
      <c r="A74" s="426" t="s">
        <v>1486</v>
      </c>
      <c r="B74" s="419" t="s">
        <v>863</v>
      </c>
      <c r="C74" s="423" t="s">
        <v>198</v>
      </c>
      <c r="D74" s="419" t="s">
        <v>548</v>
      </c>
      <c r="E74" s="423" t="s">
        <v>2327</v>
      </c>
      <c r="F74" s="423" t="s">
        <v>500</v>
      </c>
      <c r="G74" s="419" t="s">
        <v>257</v>
      </c>
      <c r="H74" s="419"/>
      <c r="I74" s="419" t="s">
        <v>2188</v>
      </c>
      <c r="J74" s="419" t="s">
        <v>199</v>
      </c>
      <c r="K74" s="419" t="s">
        <v>1503</v>
      </c>
    </row>
    <row r="75" spans="1:11" ht="12.75">
      <c r="A75" s="426"/>
      <c r="B75" s="420"/>
      <c r="C75" s="420"/>
      <c r="D75" s="420"/>
      <c r="E75" s="420"/>
      <c r="F75" s="420"/>
      <c r="G75" s="121" t="s">
        <v>478</v>
      </c>
      <c r="H75" s="121" t="s">
        <v>1504</v>
      </c>
      <c r="I75" s="420"/>
      <c r="J75" s="420"/>
      <c r="K75" s="420"/>
    </row>
    <row r="76" spans="1:11" ht="24">
      <c r="A76" s="39">
        <v>1</v>
      </c>
      <c r="B76" s="119" t="s">
        <v>1166</v>
      </c>
      <c r="C76" s="16" t="s">
        <v>169</v>
      </c>
      <c r="D76" s="29"/>
      <c r="E76" s="86">
        <v>39947</v>
      </c>
      <c r="F76" s="86">
        <v>40023</v>
      </c>
      <c r="G76" s="30" t="s">
        <v>842</v>
      </c>
      <c r="H76" s="30" t="s">
        <v>1119</v>
      </c>
      <c r="I76" s="364" t="s">
        <v>34</v>
      </c>
      <c r="J76" s="29"/>
      <c r="K76" s="16" t="s">
        <v>118</v>
      </c>
    </row>
    <row r="77" spans="1:11" ht="24">
      <c r="A77" s="39">
        <f aca="true" t="shared" si="0" ref="A77:A83">SUM(A76+1)</f>
        <v>2</v>
      </c>
      <c r="B77" s="115" t="s">
        <v>731</v>
      </c>
      <c r="C77" s="52" t="s">
        <v>1052</v>
      </c>
      <c r="D77" s="29"/>
      <c r="E77" s="86">
        <v>40127</v>
      </c>
      <c r="F77" s="86">
        <v>40149</v>
      </c>
      <c r="G77" s="79" t="s">
        <v>2276</v>
      </c>
      <c r="H77" s="79" t="s">
        <v>1119</v>
      </c>
      <c r="I77" s="365" t="s">
        <v>900</v>
      </c>
      <c r="J77" s="29"/>
      <c r="K77" s="16" t="s">
        <v>730</v>
      </c>
    </row>
    <row r="78" spans="1:11" ht="48">
      <c r="A78" s="39">
        <f t="shared" si="0"/>
        <v>3</v>
      </c>
      <c r="B78" s="114" t="s">
        <v>1167</v>
      </c>
      <c r="C78" s="15" t="s">
        <v>414</v>
      </c>
      <c r="D78" s="29"/>
      <c r="E78" s="86">
        <v>40016</v>
      </c>
      <c r="F78" s="86">
        <v>40238</v>
      </c>
      <c r="G78" s="15" t="s">
        <v>423</v>
      </c>
      <c r="H78" s="15" t="s">
        <v>1119</v>
      </c>
      <c r="I78" s="19" t="s">
        <v>219</v>
      </c>
      <c r="J78" s="29"/>
      <c r="K78" s="16" t="s">
        <v>2231</v>
      </c>
    </row>
    <row r="79" spans="1:11" ht="24">
      <c r="A79" s="39">
        <f t="shared" si="0"/>
        <v>4</v>
      </c>
      <c r="B79" s="96" t="s">
        <v>1165</v>
      </c>
      <c r="C79" s="52" t="s">
        <v>2063</v>
      </c>
      <c r="D79" s="29"/>
      <c r="E79" s="86">
        <v>40281</v>
      </c>
      <c r="F79" s="86">
        <v>40303</v>
      </c>
      <c r="G79" s="30" t="s">
        <v>2134</v>
      </c>
      <c r="H79" s="30" t="s">
        <v>1119</v>
      </c>
      <c r="I79" s="19" t="s">
        <v>900</v>
      </c>
      <c r="J79" s="29"/>
      <c r="K79" s="16" t="s">
        <v>435</v>
      </c>
    </row>
    <row r="80" spans="1:11" ht="36">
      <c r="A80" s="39">
        <f t="shared" si="0"/>
        <v>5</v>
      </c>
      <c r="B80" s="114" t="s">
        <v>774</v>
      </c>
      <c r="C80" s="52" t="s">
        <v>1053</v>
      </c>
      <c r="D80" s="29"/>
      <c r="E80" s="86">
        <v>40070</v>
      </c>
      <c r="F80" s="86">
        <v>40352</v>
      </c>
      <c r="G80" s="30" t="s">
        <v>670</v>
      </c>
      <c r="H80" s="30" t="s">
        <v>1119</v>
      </c>
      <c r="I80" s="364" t="s">
        <v>34</v>
      </c>
      <c r="J80" s="29"/>
      <c r="K80" s="16" t="s">
        <v>521</v>
      </c>
    </row>
    <row r="81" spans="1:11" ht="36">
      <c r="A81" s="39">
        <f t="shared" si="0"/>
        <v>6</v>
      </c>
      <c r="B81" s="119" t="s">
        <v>773</v>
      </c>
      <c r="C81" s="15" t="s">
        <v>2189</v>
      </c>
      <c r="D81" s="29"/>
      <c r="E81" s="86">
        <v>40252</v>
      </c>
      <c r="F81" s="67">
        <v>40448</v>
      </c>
      <c r="G81" s="15" t="s">
        <v>2174</v>
      </c>
      <c r="H81" s="15" t="s">
        <v>266</v>
      </c>
      <c r="I81" s="364" t="s">
        <v>34</v>
      </c>
      <c r="J81" s="29"/>
      <c r="K81" s="16" t="s">
        <v>775</v>
      </c>
    </row>
    <row r="82" spans="1:11" ht="36">
      <c r="A82" s="39">
        <f t="shared" si="0"/>
        <v>7</v>
      </c>
      <c r="B82" s="114" t="s">
        <v>763</v>
      </c>
      <c r="C82" s="52" t="s">
        <v>621</v>
      </c>
      <c r="D82" s="29"/>
      <c r="E82" s="86">
        <v>40428</v>
      </c>
      <c r="F82" s="86">
        <v>40450</v>
      </c>
      <c r="G82" s="79" t="s">
        <v>820</v>
      </c>
      <c r="H82" s="79" t="s">
        <v>1119</v>
      </c>
      <c r="I82" s="365" t="s">
        <v>900</v>
      </c>
      <c r="J82" s="29"/>
      <c r="K82" s="16" t="s">
        <v>764</v>
      </c>
    </row>
    <row r="83" spans="1:11" ht="25.5">
      <c r="A83" s="39">
        <f t="shared" si="0"/>
        <v>8</v>
      </c>
      <c r="B83" s="115" t="s">
        <v>972</v>
      </c>
      <c r="C83" s="60" t="s">
        <v>1072</v>
      </c>
      <c r="D83" s="68"/>
      <c r="E83" s="86">
        <v>40868</v>
      </c>
      <c r="F83" s="116">
        <v>40980</v>
      </c>
      <c r="G83" s="79" t="s">
        <v>1074</v>
      </c>
      <c r="H83" s="79" t="s">
        <v>1119</v>
      </c>
      <c r="I83" s="366" t="s">
        <v>1007</v>
      </c>
      <c r="J83" s="68"/>
      <c r="K83" s="16" t="s">
        <v>973</v>
      </c>
    </row>
    <row r="84" ht="12.75">
      <c r="B84" s="363"/>
    </row>
    <row r="85" ht="15">
      <c r="A85" s="6" t="s">
        <v>1400</v>
      </c>
    </row>
    <row r="86" ht="15">
      <c r="A86" s="140" t="s">
        <v>1401</v>
      </c>
    </row>
    <row r="87" ht="12.75">
      <c r="B87" t="s">
        <v>1505</v>
      </c>
    </row>
    <row r="88" ht="15">
      <c r="A88" s="140" t="s">
        <v>1402</v>
      </c>
    </row>
    <row r="89" ht="12.75">
      <c r="B89" t="s">
        <v>1505</v>
      </c>
    </row>
    <row r="90" ht="15">
      <c r="A90" s="6" t="s">
        <v>1403</v>
      </c>
    </row>
    <row r="91" ht="12.75">
      <c r="B91" t="s">
        <v>1505</v>
      </c>
    </row>
    <row r="92" ht="15">
      <c r="A92" s="6" t="s">
        <v>1404</v>
      </c>
    </row>
    <row r="93" ht="12.75">
      <c r="B93" t="s">
        <v>1505</v>
      </c>
    </row>
    <row r="94" ht="15">
      <c r="A94" s="6" t="s">
        <v>2047</v>
      </c>
    </row>
    <row r="95" ht="15">
      <c r="A95" s="140" t="s">
        <v>2048</v>
      </c>
    </row>
    <row r="96" spans="1:11" ht="35.25">
      <c r="A96" s="51">
        <v>1</v>
      </c>
      <c r="B96" s="115" t="s">
        <v>349</v>
      </c>
      <c r="C96" s="52" t="s">
        <v>350</v>
      </c>
      <c r="D96" s="68"/>
      <c r="E96" s="371">
        <v>38271</v>
      </c>
      <c r="F96" s="86">
        <v>38646</v>
      </c>
      <c r="G96" s="15" t="s">
        <v>820</v>
      </c>
      <c r="H96" s="15" t="s">
        <v>1119</v>
      </c>
      <c r="I96" s="80" t="s">
        <v>900</v>
      </c>
      <c r="J96" s="68"/>
      <c r="K96" s="16" t="s">
        <v>1216</v>
      </c>
    </row>
    <row r="97" spans="1:11" ht="12.75">
      <c r="A97" s="212">
        <f>A96+1</f>
        <v>2</v>
      </c>
      <c r="B97" s="96" t="s">
        <v>351</v>
      </c>
      <c r="C97" s="52" t="s">
        <v>352</v>
      </c>
      <c r="D97" s="68"/>
      <c r="E97" s="371">
        <v>38432</v>
      </c>
      <c r="F97" s="86">
        <v>38482</v>
      </c>
      <c r="G97" s="68"/>
      <c r="H97" s="68"/>
      <c r="I97" s="68"/>
      <c r="J97" s="68"/>
      <c r="K97" s="16" t="s">
        <v>1216</v>
      </c>
    </row>
    <row r="98" spans="1:11" ht="36">
      <c r="A98" s="212">
        <f>A97+1</f>
        <v>3</v>
      </c>
      <c r="B98" s="115" t="s">
        <v>769</v>
      </c>
      <c r="C98" s="16" t="s">
        <v>123</v>
      </c>
      <c r="D98" s="29"/>
      <c r="E98" s="86">
        <v>38747</v>
      </c>
      <c r="F98" s="86">
        <v>39153</v>
      </c>
      <c r="G98" s="30" t="s">
        <v>200</v>
      </c>
      <c r="H98" s="30" t="s">
        <v>266</v>
      </c>
      <c r="I98" s="64" t="s">
        <v>34</v>
      </c>
      <c r="J98" s="29"/>
      <c r="K98" s="16" t="s">
        <v>1216</v>
      </c>
    </row>
    <row r="100" ht="15">
      <c r="A100" s="140" t="s">
        <v>2049</v>
      </c>
    </row>
    <row r="101" spans="1:11" ht="12.75">
      <c r="A101" s="39"/>
      <c r="B101" s="115" t="s">
        <v>1505</v>
      </c>
      <c r="C101" s="16"/>
      <c r="D101" s="29"/>
      <c r="E101" s="86"/>
      <c r="F101" s="116"/>
      <c r="G101" s="79"/>
      <c r="H101" s="79"/>
      <c r="I101" s="80"/>
      <c r="J101" s="29"/>
      <c r="K101" s="16"/>
    </row>
  </sheetData>
  <mergeCells count="127">
    <mergeCell ref="J74:J75"/>
    <mergeCell ref="K74:K75"/>
    <mergeCell ref="J69:J70"/>
    <mergeCell ref="K69:K70"/>
    <mergeCell ref="A74:A75"/>
    <mergeCell ref="B74:B75"/>
    <mergeCell ref="C74:C75"/>
    <mergeCell ref="D74:D75"/>
    <mergeCell ref="E74:E75"/>
    <mergeCell ref="F74:F75"/>
    <mergeCell ref="G74:H74"/>
    <mergeCell ref="I74:I75"/>
    <mergeCell ref="E69:E70"/>
    <mergeCell ref="F69:F70"/>
    <mergeCell ref="G69:H69"/>
    <mergeCell ref="I69:I70"/>
    <mergeCell ref="A69:A70"/>
    <mergeCell ref="B69:B70"/>
    <mergeCell ref="C69:C70"/>
    <mergeCell ref="D69:D70"/>
    <mergeCell ref="J62:J64"/>
    <mergeCell ref="K62:K64"/>
    <mergeCell ref="G63:G64"/>
    <mergeCell ref="H63:H64"/>
    <mergeCell ref="E62:E64"/>
    <mergeCell ref="F62:F64"/>
    <mergeCell ref="G62:H62"/>
    <mergeCell ref="I62:I64"/>
    <mergeCell ref="A62:A64"/>
    <mergeCell ref="B62:B64"/>
    <mergeCell ref="C62:C64"/>
    <mergeCell ref="D62:D64"/>
    <mergeCell ref="J56:J58"/>
    <mergeCell ref="K56:K58"/>
    <mergeCell ref="G57:G58"/>
    <mergeCell ref="H57:H58"/>
    <mergeCell ref="E56:E58"/>
    <mergeCell ref="F56:F58"/>
    <mergeCell ref="G56:H56"/>
    <mergeCell ref="I56:I58"/>
    <mergeCell ref="A56:A58"/>
    <mergeCell ref="B56:B58"/>
    <mergeCell ref="C56:C58"/>
    <mergeCell ref="D56:D58"/>
    <mergeCell ref="J49:J51"/>
    <mergeCell ref="K49:K51"/>
    <mergeCell ref="G50:G51"/>
    <mergeCell ref="H50:H51"/>
    <mergeCell ref="E49:E51"/>
    <mergeCell ref="F49:F51"/>
    <mergeCell ref="G49:H49"/>
    <mergeCell ref="I49:I51"/>
    <mergeCell ref="A49:A51"/>
    <mergeCell ref="B49:B51"/>
    <mergeCell ref="C49:C51"/>
    <mergeCell ref="D49:D51"/>
    <mergeCell ref="J43:J45"/>
    <mergeCell ref="K43:K45"/>
    <mergeCell ref="G44:G45"/>
    <mergeCell ref="H44:H45"/>
    <mergeCell ref="E43:E45"/>
    <mergeCell ref="F43:F45"/>
    <mergeCell ref="G43:H43"/>
    <mergeCell ref="I43:I45"/>
    <mergeCell ref="A43:A45"/>
    <mergeCell ref="B43:B45"/>
    <mergeCell ref="C43:C45"/>
    <mergeCell ref="D43:D45"/>
    <mergeCell ref="J37:J39"/>
    <mergeCell ref="K37:K39"/>
    <mergeCell ref="G38:G39"/>
    <mergeCell ref="H38:H39"/>
    <mergeCell ref="E37:E39"/>
    <mergeCell ref="F37:F39"/>
    <mergeCell ref="G37:H37"/>
    <mergeCell ref="I37:I39"/>
    <mergeCell ref="A37:A39"/>
    <mergeCell ref="B37:B39"/>
    <mergeCell ref="C37:C39"/>
    <mergeCell ref="D37:D39"/>
    <mergeCell ref="A31:A33"/>
    <mergeCell ref="B31:B33"/>
    <mergeCell ref="C31:C33"/>
    <mergeCell ref="D31:D33"/>
    <mergeCell ref="J26:J28"/>
    <mergeCell ref="K26:K28"/>
    <mergeCell ref="G27:G28"/>
    <mergeCell ref="H27:H28"/>
    <mergeCell ref="E26:E28"/>
    <mergeCell ref="F26:F28"/>
    <mergeCell ref="G26:H26"/>
    <mergeCell ref="I26:I28"/>
    <mergeCell ref="A26:A28"/>
    <mergeCell ref="B26:B28"/>
    <mergeCell ref="C26:C28"/>
    <mergeCell ref="D26:D28"/>
    <mergeCell ref="I20:I22"/>
    <mergeCell ref="J20:J22"/>
    <mergeCell ref="K20:K22"/>
    <mergeCell ref="G21:G22"/>
    <mergeCell ref="H21:H22"/>
    <mergeCell ref="J6:J7"/>
    <mergeCell ref="K6:K7"/>
    <mergeCell ref="L9:U9"/>
    <mergeCell ref="A20:A22"/>
    <mergeCell ref="B20:B22"/>
    <mergeCell ref="C20:C22"/>
    <mergeCell ref="D20:D22"/>
    <mergeCell ref="E20:E22"/>
    <mergeCell ref="F20:F22"/>
    <mergeCell ref="G20:H20"/>
    <mergeCell ref="E6:E7"/>
    <mergeCell ref="F6:F7"/>
    <mergeCell ref="G6:H6"/>
    <mergeCell ref="I6:I7"/>
    <mergeCell ref="A6:A7"/>
    <mergeCell ref="B6:B7"/>
    <mergeCell ref="C6:C7"/>
    <mergeCell ref="D6:D7"/>
    <mergeCell ref="J31:J33"/>
    <mergeCell ref="K31:K33"/>
    <mergeCell ref="E31:E33"/>
    <mergeCell ref="F31:F33"/>
    <mergeCell ref="G31:H31"/>
    <mergeCell ref="I31:I33"/>
    <mergeCell ref="G32:G33"/>
    <mergeCell ref="H32:H33"/>
  </mergeCells>
  <printOptions horizontalCentered="1"/>
  <pageMargins left="0.25" right="0.25" top="0.75" bottom="1.25" header="0.5" footer="0.5"/>
  <pageSetup horizontalDpi="300" verticalDpi="300" orientation="landscape" paperSize="9" scale="85" r:id="rId1"/>
  <headerFooter alignWithMargins="0">
    <oddHeader>&amp;R&amp;"Arial,Italic"&amp;9ANNEX  F  Page &amp;P of &amp;N</oddHeader>
    <oddFooter>&amp;L&amp;9COPYRIGHT
ALL RIGHTS RESERVED
MINES AND GEOSCIENCES BUREAU
(2013)&amp;CPage &amp;P of &amp;N</oddFooter>
  </headerFooter>
  <rowBreaks count="3" manualBreakCount="3">
    <brk id="41" max="10" man="1"/>
    <brk id="72" max="10" man="1"/>
    <brk id="93" max="10" man="1"/>
  </rowBreaks>
</worksheet>
</file>

<file path=xl/worksheets/sheet8.xml><?xml version="1.0" encoding="utf-8"?>
<worksheet xmlns="http://schemas.openxmlformats.org/spreadsheetml/2006/main" xmlns:r="http://schemas.openxmlformats.org/officeDocument/2006/relationships">
  <dimension ref="A1:K57"/>
  <sheetViews>
    <sheetView workbookViewId="0" topLeftCell="A29">
      <selection activeCell="A1" sqref="A1"/>
    </sheetView>
  </sheetViews>
  <sheetFormatPr defaultColWidth="9.140625" defaultRowHeight="12.75"/>
  <cols>
    <col min="1" max="1" width="3.57421875" style="0" customWidth="1"/>
    <col min="2" max="2" width="14.7109375" style="0" customWidth="1"/>
    <col min="3" max="3" width="30.140625" style="0" customWidth="1"/>
    <col min="4" max="4" width="16.140625" style="0" customWidth="1"/>
    <col min="5" max="5" width="17.57421875" style="0" customWidth="1"/>
    <col min="6" max="6" width="15.00390625" style="0" customWidth="1"/>
    <col min="7" max="7" width="15.140625" style="0" customWidth="1"/>
    <col min="8" max="8" width="13.421875" style="0" customWidth="1"/>
    <col min="9" max="9" width="16.140625" style="0" customWidth="1"/>
    <col min="10" max="10" width="20.8515625" style="0" customWidth="1"/>
    <col min="11" max="11" width="24.421875" style="0" customWidth="1"/>
  </cols>
  <sheetData>
    <row r="1" spans="1:10" ht="12.75">
      <c r="A1" s="11" t="s">
        <v>623</v>
      </c>
      <c r="B1" s="14"/>
      <c r="C1" s="14"/>
      <c r="D1" s="14"/>
      <c r="E1" s="14"/>
      <c r="F1" s="14"/>
      <c r="G1" s="14"/>
      <c r="H1" s="14"/>
      <c r="I1" s="14"/>
      <c r="J1" s="14"/>
    </row>
    <row r="2" spans="1:10" ht="12.75">
      <c r="A2" s="12" t="str">
        <f>Summary!A3</f>
        <v>FOR MONTH OF JANUARY, 2013</v>
      </c>
      <c r="B2" s="14"/>
      <c r="C2" s="14"/>
      <c r="D2" s="14"/>
      <c r="E2" s="14"/>
      <c r="F2" s="14"/>
      <c r="G2" s="14"/>
      <c r="H2" s="14"/>
      <c r="I2" s="14"/>
      <c r="J2" s="14"/>
    </row>
    <row r="3" spans="1:10" ht="12.75">
      <c r="A3" s="11" t="s">
        <v>381</v>
      </c>
      <c r="B3" s="14"/>
      <c r="C3" s="14"/>
      <c r="D3" s="14"/>
      <c r="E3" s="14"/>
      <c r="F3" s="14"/>
      <c r="G3" s="14"/>
      <c r="H3" s="14"/>
      <c r="I3" s="14"/>
      <c r="J3" s="14"/>
    </row>
    <row r="4" spans="1:10" ht="12.75">
      <c r="A4" s="5" t="s">
        <v>635</v>
      </c>
      <c r="B4" s="14"/>
      <c r="C4" s="14"/>
      <c r="D4" s="14"/>
      <c r="E4" s="14"/>
      <c r="F4" s="14"/>
      <c r="G4" s="14"/>
      <c r="H4" s="14"/>
      <c r="I4" s="14"/>
      <c r="J4" s="14"/>
    </row>
    <row r="5" spans="1:10" ht="12.75">
      <c r="A5" s="5"/>
      <c r="B5" s="14"/>
      <c r="C5" s="14"/>
      <c r="D5" s="14"/>
      <c r="E5" s="14"/>
      <c r="F5" s="14"/>
      <c r="G5" s="14"/>
      <c r="H5" s="14"/>
      <c r="I5" s="14"/>
      <c r="J5" s="14"/>
    </row>
    <row r="6" spans="1:11" ht="12.75">
      <c r="A6" s="421" t="s">
        <v>493</v>
      </c>
      <c r="B6" s="419" t="s">
        <v>863</v>
      </c>
      <c r="C6" s="423" t="s">
        <v>198</v>
      </c>
      <c r="D6" s="419" t="s">
        <v>548</v>
      </c>
      <c r="E6" s="423" t="s">
        <v>2327</v>
      </c>
      <c r="F6" s="423"/>
      <c r="G6" s="419" t="s">
        <v>257</v>
      </c>
      <c r="H6" s="419"/>
      <c r="I6" s="419" t="s">
        <v>2188</v>
      </c>
      <c r="J6" s="419" t="s">
        <v>199</v>
      </c>
      <c r="K6" s="419" t="s">
        <v>1503</v>
      </c>
    </row>
    <row r="7" spans="1:11" ht="12.75">
      <c r="A7" s="422"/>
      <c r="B7" s="420"/>
      <c r="C7" s="420"/>
      <c r="D7" s="420"/>
      <c r="E7" s="420"/>
      <c r="F7" s="420"/>
      <c r="G7" s="121" t="s">
        <v>478</v>
      </c>
      <c r="H7" s="121" t="s">
        <v>1504</v>
      </c>
      <c r="I7" s="420"/>
      <c r="J7" s="420"/>
      <c r="K7" s="420"/>
    </row>
    <row r="8" spans="1:11" ht="15">
      <c r="A8" s="245" t="s">
        <v>6</v>
      </c>
      <c r="B8" s="246"/>
      <c r="C8" s="246"/>
      <c r="D8" s="246"/>
      <c r="E8" s="246"/>
      <c r="F8" s="246"/>
      <c r="G8" s="246"/>
      <c r="H8" s="246"/>
      <c r="I8" s="246"/>
      <c r="J8" s="246"/>
      <c r="K8" s="247"/>
    </row>
    <row r="9" spans="1:11" ht="15">
      <c r="A9" s="248" t="s">
        <v>1001</v>
      </c>
      <c r="B9" s="7"/>
      <c r="C9" s="7"/>
      <c r="D9" s="7"/>
      <c r="E9" s="7"/>
      <c r="F9" s="7"/>
      <c r="G9" s="7"/>
      <c r="H9" s="7"/>
      <c r="I9" s="7"/>
      <c r="J9" s="7"/>
      <c r="K9" s="249"/>
    </row>
    <row r="10" spans="1:11" ht="15">
      <c r="A10" s="250" t="s">
        <v>290</v>
      </c>
      <c r="B10" s="251"/>
      <c r="C10" s="251"/>
      <c r="D10" s="251"/>
      <c r="E10" s="251"/>
      <c r="F10" s="251"/>
      <c r="G10" s="251"/>
      <c r="H10" s="251"/>
      <c r="I10" s="251"/>
      <c r="J10" s="251"/>
      <c r="K10" s="252"/>
    </row>
    <row r="11" spans="1:11" ht="12.75">
      <c r="A11" s="51"/>
      <c r="B11" s="31" t="s">
        <v>1505</v>
      </c>
      <c r="C11" s="15"/>
      <c r="D11" s="69"/>
      <c r="E11" s="85"/>
      <c r="F11" s="68"/>
      <c r="G11" s="15"/>
      <c r="H11" s="15"/>
      <c r="I11" s="68"/>
      <c r="J11" s="15"/>
      <c r="K11" s="15"/>
    </row>
    <row r="12" spans="2:11" ht="15">
      <c r="B12" s="6" t="s">
        <v>2234</v>
      </c>
      <c r="C12" s="82"/>
      <c r="D12" s="125"/>
      <c r="E12" s="13"/>
      <c r="F12" s="92"/>
      <c r="G12" s="126"/>
      <c r="H12" s="127"/>
      <c r="I12" s="126"/>
      <c r="J12" s="128"/>
      <c r="K12" s="113"/>
    </row>
    <row r="13" spans="1:11" ht="12.75">
      <c r="A13" s="51"/>
      <c r="B13" s="31" t="s">
        <v>1505</v>
      </c>
      <c r="C13" s="15"/>
      <c r="D13" s="69"/>
      <c r="E13" s="85"/>
      <c r="F13" s="68"/>
      <c r="G13" s="15"/>
      <c r="H13" s="15"/>
      <c r="I13" s="68"/>
      <c r="J13" s="15"/>
      <c r="K13" s="15"/>
    </row>
    <row r="14" spans="1:11" ht="15">
      <c r="A14" s="6" t="s">
        <v>1002</v>
      </c>
      <c r="C14" s="82"/>
      <c r="D14" s="125"/>
      <c r="E14" s="13"/>
      <c r="F14" s="92"/>
      <c r="G14" s="126"/>
      <c r="H14" s="127"/>
      <c r="I14" s="126"/>
      <c r="J14" s="128"/>
      <c r="K14" s="113"/>
    </row>
    <row r="15" spans="1:11" ht="15">
      <c r="A15" s="6" t="s">
        <v>288</v>
      </c>
      <c r="C15" s="82"/>
      <c r="D15" s="125"/>
      <c r="E15" s="13"/>
      <c r="F15" s="92"/>
      <c r="G15" s="126"/>
      <c r="H15" s="127"/>
      <c r="I15" s="126"/>
      <c r="J15" s="128"/>
      <c r="K15" s="113"/>
    </row>
    <row r="16" spans="1:11" ht="12.75">
      <c r="A16" s="68"/>
      <c r="B16" s="68" t="s">
        <v>1505</v>
      </c>
      <c r="C16" s="68"/>
      <c r="D16" s="68"/>
      <c r="E16" s="68"/>
      <c r="F16" s="68"/>
      <c r="G16" s="68"/>
      <c r="H16" s="68"/>
      <c r="I16" s="68"/>
      <c r="J16" s="68"/>
      <c r="K16" s="68"/>
    </row>
    <row r="18" spans="1:3" ht="15">
      <c r="A18" s="6" t="s">
        <v>2210</v>
      </c>
      <c r="C18" s="82"/>
    </row>
    <row r="19" spans="1:11" ht="12.75">
      <c r="A19" s="68"/>
      <c r="B19" s="68" t="s">
        <v>1505</v>
      </c>
      <c r="C19" s="68"/>
      <c r="D19" s="68"/>
      <c r="E19" s="68"/>
      <c r="F19" s="68"/>
      <c r="G19" s="68"/>
      <c r="H19" s="68"/>
      <c r="I19" s="68"/>
      <c r="J19" s="68"/>
      <c r="K19" s="68"/>
    </row>
    <row r="20" spans="1:11" ht="15">
      <c r="A20" s="6" t="s">
        <v>284</v>
      </c>
      <c r="C20" s="82"/>
      <c r="D20" s="125"/>
      <c r="E20" s="13"/>
      <c r="F20" s="92"/>
      <c r="G20" s="126"/>
      <c r="H20" s="127"/>
      <c r="I20" s="126"/>
      <c r="J20" s="128"/>
      <c r="K20" s="113"/>
    </row>
    <row r="21" spans="1:11" ht="12.75">
      <c r="A21" s="68"/>
      <c r="B21" s="68" t="s">
        <v>1505</v>
      </c>
      <c r="C21" s="68"/>
      <c r="D21" s="68"/>
      <c r="E21" s="68"/>
      <c r="F21" s="68"/>
      <c r="G21" s="68"/>
      <c r="H21" s="68"/>
      <c r="I21" s="68"/>
      <c r="J21" s="68"/>
      <c r="K21" s="68"/>
    </row>
    <row r="23" spans="1:11" ht="15">
      <c r="A23" s="6" t="s">
        <v>286</v>
      </c>
      <c r="C23" s="82"/>
      <c r="D23" s="125"/>
      <c r="E23" s="13"/>
      <c r="F23" s="92"/>
      <c r="G23" s="126"/>
      <c r="H23" s="127"/>
      <c r="I23" s="126"/>
      <c r="J23" s="128"/>
      <c r="K23" s="113"/>
    </row>
    <row r="24" spans="1:11" ht="12.75">
      <c r="A24" s="68"/>
      <c r="B24" s="68" t="s">
        <v>1505</v>
      </c>
      <c r="C24" s="68"/>
      <c r="D24" s="68"/>
      <c r="E24" s="68"/>
      <c r="F24" s="68"/>
      <c r="G24" s="68"/>
      <c r="H24" s="68"/>
      <c r="I24" s="68"/>
      <c r="J24" s="68"/>
      <c r="K24" s="68"/>
    </row>
    <row r="26" spans="1:11" ht="15">
      <c r="A26" s="6" t="s">
        <v>285</v>
      </c>
      <c r="C26" s="82"/>
      <c r="D26" s="125"/>
      <c r="E26" s="13"/>
      <c r="F26" s="92"/>
      <c r="G26" s="126"/>
      <c r="H26" s="127"/>
      <c r="I26" s="126"/>
      <c r="J26" s="128"/>
      <c r="K26" s="113"/>
    </row>
    <row r="27" spans="1:11" ht="12.75">
      <c r="A27" s="68"/>
      <c r="B27" s="68" t="s">
        <v>1505</v>
      </c>
      <c r="C27" s="68"/>
      <c r="D27" s="68"/>
      <c r="E27" s="68"/>
      <c r="F27" s="68"/>
      <c r="G27" s="68"/>
      <c r="H27" s="68"/>
      <c r="I27" s="68"/>
      <c r="J27" s="68"/>
      <c r="K27" s="68"/>
    </row>
    <row r="29" spans="1:11" ht="15">
      <c r="A29" s="6" t="s">
        <v>1443</v>
      </c>
      <c r="B29" s="6"/>
      <c r="C29" s="82"/>
      <c r="D29" s="125"/>
      <c r="E29" s="13"/>
      <c r="F29" s="92"/>
      <c r="G29" s="126"/>
      <c r="H29" s="127"/>
      <c r="I29" s="126"/>
      <c r="J29" s="128"/>
      <c r="K29" s="113"/>
    </row>
    <row r="30" spans="1:11" ht="12.75">
      <c r="A30" s="68"/>
      <c r="B30" s="68" t="s">
        <v>1505</v>
      </c>
      <c r="C30" s="68"/>
      <c r="D30" s="68"/>
      <c r="E30" s="68"/>
      <c r="F30" s="68"/>
      <c r="G30" s="68"/>
      <c r="H30" s="68"/>
      <c r="I30" s="68"/>
      <c r="J30" s="68"/>
      <c r="K30" s="68"/>
    </row>
    <row r="32" spans="1:11" ht="15">
      <c r="A32" s="6" t="s">
        <v>1444</v>
      </c>
      <c r="B32" s="124"/>
      <c r="C32" s="82"/>
      <c r="D32" s="129"/>
      <c r="E32" s="130"/>
      <c r="F32" s="13"/>
      <c r="G32" s="113"/>
      <c r="H32" s="113"/>
      <c r="I32" s="128"/>
      <c r="J32" s="128"/>
      <c r="K32" s="113"/>
    </row>
    <row r="33" spans="1:11" ht="12.75">
      <c r="A33" s="51"/>
      <c r="B33" s="57" t="s">
        <v>1505</v>
      </c>
      <c r="C33" s="15"/>
      <c r="D33" s="74"/>
      <c r="E33" s="85"/>
      <c r="F33" s="68"/>
      <c r="G33" s="15"/>
      <c r="H33" s="15"/>
      <c r="I33" s="68"/>
      <c r="J33" s="15"/>
      <c r="K33" s="16"/>
    </row>
    <row r="34" spans="1:11" ht="12.75">
      <c r="A34" s="3"/>
      <c r="B34" s="3"/>
      <c r="C34" s="3"/>
      <c r="D34" s="3"/>
      <c r="E34" s="3"/>
      <c r="F34" s="3"/>
      <c r="G34" s="3"/>
      <c r="H34" s="3"/>
      <c r="I34" s="3"/>
      <c r="J34" s="3"/>
      <c r="K34" s="3"/>
    </row>
    <row r="35" spans="1:11" ht="15">
      <c r="A35" s="6" t="s">
        <v>1301</v>
      </c>
      <c r="B35" s="124"/>
      <c r="C35" s="82"/>
      <c r="D35" s="129"/>
      <c r="E35" s="130"/>
      <c r="F35" s="120"/>
      <c r="G35" s="113"/>
      <c r="H35" s="113"/>
      <c r="I35" s="128"/>
      <c r="J35" s="128"/>
      <c r="K35" s="113"/>
    </row>
    <row r="36" spans="1:11" ht="12.75">
      <c r="A36" s="68"/>
      <c r="B36" s="68" t="s">
        <v>1505</v>
      </c>
      <c r="C36" s="68"/>
      <c r="D36" s="68"/>
      <c r="E36" s="68"/>
      <c r="F36" s="68"/>
      <c r="G36" s="68"/>
      <c r="H36" s="68"/>
      <c r="I36" s="68"/>
      <c r="J36" s="68"/>
      <c r="K36" s="68"/>
    </row>
    <row r="37" spans="1:11" ht="12.75">
      <c r="A37" s="3"/>
      <c r="B37" s="3"/>
      <c r="C37" s="3"/>
      <c r="D37" s="3"/>
      <c r="E37" s="3"/>
      <c r="F37" s="3"/>
      <c r="G37" s="3"/>
      <c r="H37" s="3"/>
      <c r="I37" s="3"/>
      <c r="J37" s="3"/>
      <c r="K37" s="3"/>
    </row>
    <row r="38" spans="1:11" ht="15">
      <c r="A38" s="6" t="s">
        <v>1405</v>
      </c>
      <c r="B38" s="124"/>
      <c r="C38" s="82"/>
      <c r="D38" s="129"/>
      <c r="E38" s="130"/>
      <c r="F38" s="13"/>
      <c r="G38" s="113"/>
      <c r="H38" s="113"/>
      <c r="I38" s="128"/>
      <c r="J38" s="128"/>
      <c r="K38" s="113"/>
    </row>
    <row r="39" spans="1:11" ht="15">
      <c r="A39" s="6" t="s">
        <v>1598</v>
      </c>
      <c r="B39" s="124"/>
      <c r="C39" s="82"/>
      <c r="D39" s="129"/>
      <c r="E39" s="130"/>
      <c r="F39" s="13"/>
      <c r="G39" s="113"/>
      <c r="H39" s="113"/>
      <c r="I39" s="128"/>
      <c r="J39" s="128"/>
      <c r="K39" s="113"/>
    </row>
    <row r="40" spans="1:11" ht="12.75">
      <c r="A40" s="51"/>
      <c r="B40" s="56" t="s">
        <v>1505</v>
      </c>
      <c r="C40" s="29"/>
      <c r="D40" s="29"/>
      <c r="E40" s="29"/>
      <c r="F40" s="29"/>
      <c r="G40" s="121"/>
      <c r="H40" s="121"/>
      <c r="I40" s="29"/>
      <c r="J40" s="29"/>
      <c r="K40" s="29"/>
    </row>
    <row r="41" spans="1:11" ht="15">
      <c r="A41" s="6" t="s">
        <v>1599</v>
      </c>
      <c r="B41" s="124"/>
      <c r="C41" s="82"/>
      <c r="D41" s="129"/>
      <c r="E41" s="130"/>
      <c r="F41" s="13"/>
      <c r="G41" s="113"/>
      <c r="H41" s="113"/>
      <c r="I41" s="128"/>
      <c r="J41" s="128"/>
      <c r="K41" s="113"/>
    </row>
    <row r="42" spans="1:11" ht="12.75">
      <c r="A42" s="51"/>
      <c r="B42" s="56" t="s">
        <v>1505</v>
      </c>
      <c r="C42" s="29"/>
      <c r="D42" s="29"/>
      <c r="E42" s="29"/>
      <c r="F42" s="29"/>
      <c r="G42" s="121"/>
      <c r="H42" s="121"/>
      <c r="I42" s="29"/>
      <c r="J42" s="29"/>
      <c r="K42" s="29"/>
    </row>
    <row r="44" ht="15">
      <c r="A44" s="6" t="s">
        <v>1400</v>
      </c>
    </row>
    <row r="45" ht="15">
      <c r="A45" s="140" t="s">
        <v>1401</v>
      </c>
    </row>
    <row r="46" spans="1:11" ht="12.75">
      <c r="A46" s="51"/>
      <c r="B46" s="56" t="s">
        <v>1505</v>
      </c>
      <c r="C46" s="29"/>
      <c r="D46" s="29"/>
      <c r="E46" s="29"/>
      <c r="F46" s="29"/>
      <c r="G46" s="121"/>
      <c r="H46" s="121"/>
      <c r="I46" s="29"/>
      <c r="J46" s="29"/>
      <c r="K46" s="29"/>
    </row>
    <row r="47" ht="15">
      <c r="A47" s="140" t="s">
        <v>1402</v>
      </c>
    </row>
    <row r="48" spans="1:11" ht="12.75">
      <c r="A48" s="51"/>
      <c r="B48" s="56" t="s">
        <v>1505</v>
      </c>
      <c r="C48" s="29"/>
      <c r="D48" s="29"/>
      <c r="E48" s="29"/>
      <c r="F48" s="29"/>
      <c r="G48" s="121"/>
      <c r="H48" s="121"/>
      <c r="I48" s="29"/>
      <c r="J48" s="29"/>
      <c r="K48" s="29"/>
    </row>
    <row r="49" ht="15">
      <c r="A49" s="6" t="s">
        <v>1403</v>
      </c>
    </row>
    <row r="51" ht="15">
      <c r="A51" s="6" t="s">
        <v>1404</v>
      </c>
    </row>
    <row r="52" spans="1:11" ht="12.75">
      <c r="A52" s="51"/>
      <c r="B52" s="56" t="s">
        <v>1505</v>
      </c>
      <c r="C52" s="29"/>
      <c r="D52" s="29"/>
      <c r="E52" s="29"/>
      <c r="F52" s="29"/>
      <c r="G52" s="121"/>
      <c r="H52" s="121"/>
      <c r="I52" s="29"/>
      <c r="J52" s="29"/>
      <c r="K52" s="29"/>
    </row>
    <row r="53" ht="15">
      <c r="A53" s="6" t="s">
        <v>2047</v>
      </c>
    </row>
    <row r="54" ht="15">
      <c r="A54" s="140" t="s">
        <v>2048</v>
      </c>
    </row>
    <row r="55" spans="1:11" ht="12.75">
      <c r="A55" s="51"/>
      <c r="B55" s="56" t="s">
        <v>1505</v>
      </c>
      <c r="C55" s="29"/>
      <c r="D55" s="29"/>
      <c r="E55" s="29"/>
      <c r="F55" s="29"/>
      <c r="G55" s="121"/>
      <c r="H55" s="121"/>
      <c r="I55" s="29"/>
      <c r="J55" s="29"/>
      <c r="K55" s="29"/>
    </row>
    <row r="56" ht="15">
      <c r="A56" s="140" t="s">
        <v>2049</v>
      </c>
    </row>
    <row r="57" spans="1:11" ht="12.75">
      <c r="A57" s="51"/>
      <c r="B57" s="56" t="s">
        <v>1505</v>
      </c>
      <c r="C57" s="29"/>
      <c r="D57" s="29"/>
      <c r="E57" s="29"/>
      <c r="F57" s="29"/>
      <c r="G57" s="121"/>
      <c r="H57" s="121"/>
      <c r="I57" s="29"/>
      <c r="J57" s="29"/>
      <c r="K57" s="29"/>
    </row>
  </sheetData>
  <mergeCells count="10">
    <mergeCell ref="J6:J7"/>
    <mergeCell ref="K6:K7"/>
    <mergeCell ref="E6:E7"/>
    <mergeCell ref="F6:F7"/>
    <mergeCell ref="G6:H6"/>
    <mergeCell ref="I6:I7"/>
    <mergeCell ref="A6:A7"/>
    <mergeCell ref="B6:B7"/>
    <mergeCell ref="C6:C7"/>
    <mergeCell ref="D6:D7"/>
  </mergeCells>
  <printOptions horizontalCentered="1"/>
  <pageMargins left="0.25" right="0.25" top="0.75" bottom="1" header="0.5" footer="0.5"/>
  <pageSetup horizontalDpi="300" verticalDpi="300" orientation="landscape" paperSize="9" scale="85" r:id="rId1"/>
  <headerFooter alignWithMargins="0">
    <oddHeader>&amp;R&amp;"Arial,Italic"&amp;9ANNEX  G  Page &amp;P of &amp;N</oddHeader>
    <oddFooter>&amp;L&amp;9COPYRIGHT
ALL RIGHTS RESERVED
MINES AND GEOSCIENCES BUREAU
(2013)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MGB-7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TONG M. BABIDA</dc:creator>
  <cp:keywords/>
  <dc:description/>
  <cp:lastModifiedBy>Socorro M. Babida</cp:lastModifiedBy>
  <cp:lastPrinted>2012-08-24T08:44:37Z</cp:lastPrinted>
  <dcterms:created xsi:type="dcterms:W3CDTF">2000-04-27T08:07:03Z</dcterms:created>
  <dcterms:modified xsi:type="dcterms:W3CDTF">2013-01-31T00:48:08Z</dcterms:modified>
  <cp:category/>
  <cp:version/>
  <cp:contentType/>
  <cp:contentStatus/>
</cp:coreProperties>
</file>